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150082ea0ffbfd3/Documenti/personale/CapitalMente/Risorse/Excel/"/>
    </mc:Choice>
  </mc:AlternateContent>
  <xr:revisionPtr revIDLastSave="3" documentId="8_{ADC5C4A1-C44D-41B7-AB6B-823B2D24E531}" xr6:coauthVersionLast="47" xr6:coauthVersionMax="47" xr10:uidLastSave="{12CDE25F-7C42-478A-9EF9-D9D1E98E6B6C}"/>
  <bookViews>
    <workbookView xWindow="28680" yWindow="-120" windowWidth="29040" windowHeight="17520" xr2:uid="{6A6630BA-A11C-48C1-840A-ACF996BD307B}"/>
  </bookViews>
  <sheets>
    <sheet name="Info Generali" sheetId="1" r:id="rId1"/>
    <sheet name="Rendimenti" sheetId="2" r:id="rId2"/>
  </sheets>
  <definedNames>
    <definedName name="_xlnm._FilterDatabase" localSheetId="0" hidden="1">'Info Generali'!$A$1:$P$1</definedName>
    <definedName name="_xlnm._FilterDatabase" localSheetId="1" hidden="1">Rendimenti!$A$3:$I$3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O9" i="2" s="1"/>
  <c r="N7" i="2"/>
  <c r="O7" i="2" s="1"/>
  <c r="N6" i="2"/>
  <c r="O6" i="2" s="1"/>
  <c r="N4" i="2"/>
  <c r="O4" i="2" s="1"/>
  <c r="D10" i="2"/>
  <c r="D9" i="2"/>
  <c r="D8" i="2"/>
  <c r="D7" i="2"/>
  <c r="D6" i="2"/>
  <c r="D5" i="2"/>
  <c r="D4" i="2"/>
  <c r="K9" i="2"/>
  <c r="K7" i="2"/>
  <c r="K6" i="2"/>
  <c r="L6" i="2" s="1"/>
  <c r="K5" i="2"/>
  <c r="K4" i="2"/>
  <c r="H5" i="2"/>
  <c r="I5" i="2" s="1"/>
  <c r="H6" i="2"/>
  <c r="I6" i="2" s="1"/>
  <c r="H7" i="2"/>
  <c r="H8" i="2"/>
  <c r="I8" i="2" s="1"/>
  <c r="H9" i="2"/>
  <c r="H10" i="2"/>
  <c r="I10" i="2" s="1"/>
  <c r="H4" i="2"/>
  <c r="L9" i="2" l="1"/>
  <c r="L7" i="2"/>
  <c r="L4" i="2"/>
  <c r="L5" i="2"/>
  <c r="I9" i="2"/>
  <c r="I7" i="2"/>
  <c r="I4" i="2"/>
  <c r="K5" i="1"/>
  <c r="K8" i="1"/>
  <c r="K2" i="1"/>
  <c r="K3" i="1"/>
  <c r="K6" i="1"/>
  <c r="K7" i="1"/>
  <c r="K4" i="1"/>
  <c r="H8" i="1"/>
  <c r="H7" i="1"/>
  <c r="H6" i="1"/>
  <c r="H5" i="1"/>
  <c r="H2" i="1"/>
  <c r="H3" i="1"/>
  <c r="H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Fabbri</author>
  </authors>
  <commentList>
    <comment ref="J8" authorId="0" shapeId="0" xr:uid="{133741FC-8F40-45CF-B5A2-194B970AC8ED}">
      <text>
        <r>
          <rPr>
            <b/>
            <sz val="9"/>
            <color indexed="81"/>
            <rFont val="Tahoma"/>
            <charset val="1"/>
          </rPr>
          <t>Stefano Fabbri:</t>
        </r>
        <r>
          <rPr>
            <sz val="9"/>
            <color indexed="81"/>
            <rFont val="Tahoma"/>
            <charset val="1"/>
          </rPr>
          <t xml:space="preserve">
Non essendo presente su Directa non sono sicuro della percentuale.</t>
        </r>
      </text>
    </comment>
  </commentList>
</comments>
</file>

<file path=xl/sharedStrings.xml><?xml version="1.0" encoding="utf-8"?>
<sst xmlns="http://schemas.openxmlformats.org/spreadsheetml/2006/main" count="105" uniqueCount="56">
  <si>
    <t>FR0010510800</t>
  </si>
  <si>
    <t>LEONIA</t>
  </si>
  <si>
    <t>Sintetica</t>
  </si>
  <si>
    <t>Accumulazione</t>
  </si>
  <si>
    <t>ISIN</t>
  </si>
  <si>
    <t>Replica</t>
  </si>
  <si>
    <t>Politica</t>
  </si>
  <si>
    <t>TER</t>
  </si>
  <si>
    <t>Nome</t>
  </si>
  <si>
    <t>Note</t>
  </si>
  <si>
    <t>WhiteList</t>
  </si>
  <si>
    <t>Amundi ETF Govies 0-6 Months Euro Investment Grade UCITS ETF EUR ©</t>
  </si>
  <si>
    <t>FR0010754200</t>
  </si>
  <si>
    <t>C3M</t>
  </si>
  <si>
    <t>Fisica</t>
  </si>
  <si>
    <t>Nascita</t>
  </si>
  <si>
    <t>iShares EUR Government Bond 0-3 Month UCITS ETF EUR (Acc)</t>
  </si>
  <si>
    <t>IE000JLXYKJ8</t>
  </si>
  <si>
    <t>E0UA</t>
  </si>
  <si>
    <t>Directa</t>
  </si>
  <si>
    <t>SI</t>
  </si>
  <si>
    <t>Si</t>
  </si>
  <si>
    <t>No</t>
  </si>
  <si>
    <t>Xtrackers II EUR Overnight Rate Swap UCITS ETF 1C</t>
  </si>
  <si>
    <t>LU0290358497</t>
  </si>
  <si>
    <t>XEON</t>
  </si>
  <si>
    <t>Amundi Smart Overnight Return UCITS ETF Acc</t>
  </si>
  <si>
    <t>LU1190417599</t>
  </si>
  <si>
    <t>SMART</t>
  </si>
  <si>
    <t>iShares EUR Cash UCITS ETF EUR (Acc)</t>
  </si>
  <si>
    <t>IE000JJPY166</t>
  </si>
  <si>
    <t>YCSH</t>
  </si>
  <si>
    <r>
      <t xml:space="preserve">E' un ETF a </t>
    </r>
    <r>
      <rPr>
        <sz val="11"/>
        <color rgb="FFFF0000"/>
        <rFont val="Aptos Narrow"/>
        <family val="2"/>
        <scheme val="minor"/>
      </rPr>
      <t>gestione attiva.</t>
    </r>
    <r>
      <rPr>
        <sz val="11"/>
        <color theme="1"/>
        <rFont val="Aptos Narrow"/>
        <family val="2"/>
        <scheme val="minor"/>
      </rPr>
      <t xml:space="preserve">
L'ETF mira a fornire un rendimento in linea con i tassi del mercato monetario in euro.</t>
    </r>
  </si>
  <si>
    <r>
      <t xml:space="preserve">E' un ETF </t>
    </r>
    <r>
      <rPr>
        <sz val="11"/>
        <color rgb="FFFF0000"/>
        <rFont val="Aptos Narrow"/>
        <family val="2"/>
        <scheme val="minor"/>
      </rPr>
      <t>a gestione attiva</t>
    </r>
    <r>
      <rPr>
        <sz val="11"/>
        <color theme="1"/>
        <rFont val="Aptos Narrow"/>
        <family val="2"/>
        <scheme val="minor"/>
      </rPr>
      <t>. Raggiungere rendimenti a breve termine con bassa volatilità investendo in un portafoglio diversificato di strumenti finanziari e pronti contro termine.</t>
    </r>
  </si>
  <si>
    <t>Invesco Euro Cash 3 Months UCITS ETF Acc</t>
  </si>
  <si>
    <t>IE00B3BPCH51</t>
  </si>
  <si>
    <r>
      <t xml:space="preserve">replica l'indice </t>
    </r>
    <r>
      <rPr>
        <sz val="11"/>
        <color rgb="FF00B0F0"/>
        <rFont val="Aptos Narrow"/>
        <family val="2"/>
        <scheme val="minor"/>
      </rPr>
      <t>FTSE Eurozone Government Bill 0-6 Month Capped.</t>
    </r>
  </si>
  <si>
    <r>
      <t xml:space="preserve">l Invesco Euro Cash 3 Months UCITS ETF Acc replica l'indice </t>
    </r>
    <r>
      <rPr>
        <sz val="11"/>
        <color rgb="FF00B0F0"/>
        <rFont val="Aptos Narrow"/>
        <family val="2"/>
        <scheme val="minor"/>
      </rPr>
      <t>FTSE Eurozone Government Bill 0-6 Month Capped.</t>
    </r>
  </si>
  <si>
    <t>PEU</t>
  </si>
  <si>
    <t xml:space="preserve"> Amundi EUR Overnight Return UCITS ETF Acc</t>
  </si>
  <si>
    <t>PAC</t>
  </si>
  <si>
    <r>
      <t>l Xtrackers II EUR Overnight Rate Swap UCITS ETF 1C replica</t>
    </r>
    <r>
      <rPr>
        <sz val="11"/>
        <color rgb="FF00B050"/>
        <rFont val="Aptos Narrow"/>
        <family val="2"/>
        <scheme val="minor"/>
      </rPr>
      <t xml:space="preserve"> l'indice Solactive €STR +8.5 Daily</t>
    </r>
  </si>
  <si>
    <r>
      <t xml:space="preserve">Replica l'indice </t>
    </r>
    <r>
      <rPr>
        <sz val="11"/>
        <color rgb="FF00B050"/>
        <rFont val="Aptos Narrow"/>
        <family val="2"/>
        <scheme val="minor"/>
      </rPr>
      <t>Solactive Euro Overnight Return</t>
    </r>
    <r>
      <rPr>
        <sz val="11"/>
        <color theme="1"/>
        <rFont val="Aptos Narrow"/>
        <family val="2"/>
        <scheme val="minor"/>
      </rPr>
      <t xml:space="preserve">
L'indice Solactive Euro Overnight Return Index è calcolato dall'</t>
    </r>
    <r>
      <rPr>
        <sz val="11"/>
        <color rgb="FF00B050"/>
        <rFont val="Aptos Narrow"/>
        <family val="2"/>
        <scheme val="minor"/>
      </rPr>
      <t>Euro Short Term Rate (ESTER) più 0,085%</t>
    </r>
  </si>
  <si>
    <r>
      <t xml:space="preserve">Replica l'indice </t>
    </r>
    <r>
      <rPr>
        <sz val="11"/>
        <color rgb="FFFFC000"/>
        <rFont val="Aptos Narrow"/>
        <family val="2"/>
        <scheme val="minor"/>
      </rPr>
      <t>ICE 0-3 Month Euro Government Bill</t>
    </r>
    <r>
      <rPr>
        <sz val="11"/>
        <color theme="1"/>
        <rFont val="Aptos Narrow"/>
        <family val="2"/>
        <scheme val="minor"/>
      </rPr>
      <t>. L'indice ICE 0-3 Month Euro Government Bill tiene traccia dei titoli di Stato emessi dai Paesi dell'Eurozona. Scadenza: 0-3 mesi.</t>
    </r>
  </si>
  <si>
    <t>Ticker</t>
  </si>
  <si>
    <t>Tassazione</t>
  </si>
  <si>
    <t>TIC</t>
  </si>
  <si>
    <t>Prezzo</t>
  </si>
  <si>
    <t>Dimensione (mln)</t>
  </si>
  <si>
    <t>dic-24 | mar-25</t>
  </si>
  <si>
    <t>Ipotesi investimento</t>
  </si>
  <si>
    <t>Rend. % Netto</t>
  </si>
  <si>
    <t>Rend. %</t>
  </si>
  <si>
    <t>Rend. Netto</t>
  </si>
  <si>
    <t>lug-22 | mar-25</t>
  </si>
  <si>
    <t>giu-09 | mag-13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</si>
</sst>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\ &quot;€&quot;_-;\-* #,##0\ &quot;€&quot;_-;_-* &quot;-&quot;??\ &quot;€&quot;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B0F0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1"/>
      <color rgb="FFFFC000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E1F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17" fontId="0" fillId="0" borderId="1" xfId="0" applyNumberFormat="1" applyBorder="1" applyAlignment="1">
      <alignment vertical="top"/>
    </xf>
    <xf numFmtId="10" fontId="0" fillId="0" borderId="1" xfId="1" applyNumberFormat="1" applyFont="1" applyBorder="1" applyAlignment="1">
      <alignment vertical="top"/>
    </xf>
    <xf numFmtId="0" fontId="0" fillId="3" borderId="1" xfId="0" applyFill="1" applyBorder="1" applyAlignment="1">
      <alignment vertical="top" wrapText="1"/>
    </xf>
    <xf numFmtId="10" fontId="0" fillId="4" borderId="1" xfId="1" applyNumberFormat="1" applyFont="1" applyFill="1" applyBorder="1" applyAlignment="1">
      <alignment vertical="top"/>
    </xf>
    <xf numFmtId="10" fontId="0" fillId="0" borderId="1" xfId="0" applyNumberFormat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10" fontId="0" fillId="0" borderId="1" xfId="1" applyNumberFormat="1" applyFont="1" applyFill="1" applyBorder="1" applyAlignment="1">
      <alignment vertical="top"/>
    </xf>
    <xf numFmtId="164" fontId="0" fillId="0" borderId="1" xfId="2" applyNumberFormat="1" applyFont="1" applyBorder="1" applyAlignment="1">
      <alignment vertical="top"/>
    </xf>
    <xf numFmtId="165" fontId="0" fillId="0" borderId="0" xfId="3" applyNumberFormat="1" applyFont="1" applyAlignment="1">
      <alignment vertical="top"/>
    </xf>
    <xf numFmtId="0" fontId="0" fillId="7" borderId="1" xfId="0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vertical="center"/>
    </xf>
    <xf numFmtId="10" fontId="0" fillId="0" borderId="1" xfId="1" applyNumberFormat="1" applyFont="1" applyFill="1" applyBorder="1" applyAlignment="1">
      <alignment vertical="center"/>
    </xf>
    <xf numFmtId="17" fontId="0" fillId="0" borderId="1" xfId="0" applyNumberFormat="1" applyBorder="1" applyAlignment="1">
      <alignment vertical="center"/>
    </xf>
    <xf numFmtId="10" fontId="0" fillId="0" borderId="1" xfId="1" applyNumberFormat="1" applyFont="1" applyBorder="1" applyAlignment="1">
      <alignment vertical="center"/>
    </xf>
    <xf numFmtId="165" fontId="0" fillId="6" borderId="1" xfId="3" applyNumberFormat="1" applyFont="1" applyFill="1" applyBorder="1" applyAlignment="1">
      <alignment vertical="center"/>
    </xf>
    <xf numFmtId="10" fontId="0" fillId="4" borderId="1" xfId="1" applyNumberFormat="1" applyFont="1" applyFill="1" applyBorder="1" applyAlignment="1">
      <alignment vertical="center"/>
    </xf>
    <xf numFmtId="165" fontId="0" fillId="5" borderId="1" xfId="3" applyNumberFormat="1" applyFont="1" applyFill="1" applyBorder="1" applyAlignment="1">
      <alignment vertical="center"/>
    </xf>
    <xf numFmtId="165" fontId="0" fillId="0" borderId="1" xfId="3" applyNumberFormat="1" applyFont="1" applyBorder="1" applyAlignment="1">
      <alignment vertical="center"/>
    </xf>
    <xf numFmtId="0" fontId="0" fillId="9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7" borderId="1" xfId="0" applyFill="1" applyBorder="1" applyAlignment="1">
      <alignment horizontal="center" vertical="top"/>
    </xf>
    <xf numFmtId="0" fontId="0" fillId="9" borderId="1" xfId="0" applyFill="1" applyBorder="1" applyAlignment="1">
      <alignment horizontal="center" vertical="top"/>
    </xf>
    <xf numFmtId="10" fontId="0" fillId="8" borderId="2" xfId="0" applyNumberFormat="1" applyFill="1" applyBorder="1" applyAlignment="1">
      <alignment horizontal="center" vertical="center"/>
    </xf>
    <xf numFmtId="10" fontId="0" fillId="8" borderId="3" xfId="0" applyNumberFormat="1" applyFill="1" applyBorder="1" applyAlignment="1">
      <alignment horizontal="center" vertical="center"/>
    </xf>
    <xf numFmtId="10" fontId="0" fillId="8" borderId="4" xfId="0" applyNumberFormat="1" applyFill="1" applyBorder="1" applyAlignment="1">
      <alignment horizontal="center" vertical="center"/>
    </xf>
  </cellXfs>
  <cellStyles count="4">
    <cellStyle name="Migliaia" xfId="2" builtinId="3"/>
    <cellStyle name="Normale" xfId="0" builtinId="0"/>
    <cellStyle name="Percentuale" xfId="1" builtinId="5"/>
    <cellStyle name="Valuta" xfId="3" builtinId="4"/>
  </cellStyles>
  <dxfs count="0"/>
  <tableStyles count="0" defaultTableStyle="TableStyleMedium2" defaultPivotStyle="PivotStyleLight16"/>
  <colors>
    <mruColors>
      <color rgb="FFD9E1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92915-7732-4161-9360-FA59137065A1}">
  <dimension ref="A1:P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8" sqref="A1:N8"/>
    </sheetView>
  </sheetViews>
  <sheetFormatPr defaultColWidth="9" defaultRowHeight="15" x14ac:dyDescent="0.25"/>
  <cols>
    <col min="1" max="1" width="44.28515625" style="2" customWidth="1"/>
    <col min="2" max="2" width="12.85546875" style="1" bestFit="1" customWidth="1"/>
    <col min="3" max="3" width="9" style="1"/>
    <col min="4" max="4" width="9.28515625" style="1" customWidth="1"/>
    <col min="5" max="5" width="13" style="1" customWidth="1"/>
    <col min="6" max="6" width="14.5703125" style="1" customWidth="1"/>
    <col min="7" max="8" width="10" style="1" customWidth="1"/>
    <col min="9" max="9" width="0" style="1" hidden="1" customWidth="1"/>
    <col min="10" max="13" width="9" style="1"/>
    <col min="14" max="14" width="54.42578125" style="2" customWidth="1"/>
    <col min="15" max="16384" width="9" style="1"/>
  </cols>
  <sheetData>
    <row r="1" spans="1:16" ht="30" x14ac:dyDescent="0.25">
      <c r="A1" s="6" t="s">
        <v>8</v>
      </c>
      <c r="B1" s="3" t="s">
        <v>4</v>
      </c>
      <c r="C1" s="3" t="s">
        <v>44</v>
      </c>
      <c r="D1" s="3" t="s">
        <v>48</v>
      </c>
      <c r="E1" s="3" t="s">
        <v>5</v>
      </c>
      <c r="F1" s="3" t="s">
        <v>6</v>
      </c>
      <c r="G1" s="3" t="s">
        <v>7</v>
      </c>
      <c r="H1" s="3" t="s">
        <v>46</v>
      </c>
      <c r="I1" s="3" t="s">
        <v>47</v>
      </c>
      <c r="J1" s="3" t="s">
        <v>10</v>
      </c>
      <c r="K1" s="3" t="s">
        <v>45</v>
      </c>
      <c r="L1" s="3" t="s">
        <v>15</v>
      </c>
      <c r="M1" s="6" t="s">
        <v>49</v>
      </c>
      <c r="N1" s="6" t="s">
        <v>9</v>
      </c>
      <c r="O1" s="3" t="s">
        <v>19</v>
      </c>
      <c r="P1" s="3" t="s">
        <v>40</v>
      </c>
    </row>
    <row r="2" spans="1:16" ht="30" x14ac:dyDescent="0.25">
      <c r="A2" s="5" t="s">
        <v>23</v>
      </c>
      <c r="B2" s="4" t="s">
        <v>24</v>
      </c>
      <c r="C2" s="4" t="s">
        <v>25</v>
      </c>
      <c r="D2" s="15">
        <v>15369</v>
      </c>
      <c r="E2" s="4" t="s">
        <v>2</v>
      </c>
      <c r="F2" s="4" t="s">
        <v>3</v>
      </c>
      <c r="G2" s="11">
        <v>1E-3</v>
      </c>
      <c r="H2" s="11">
        <f>G2</f>
        <v>1E-3</v>
      </c>
      <c r="I2" s="4">
        <v>145.75</v>
      </c>
      <c r="J2" s="8">
        <v>0.93959999999999999</v>
      </c>
      <c r="K2" s="14">
        <f t="shared" ref="K2:K8" si="0">12.5%*J2+(26%*(1-J2))</f>
        <v>0.13315399999999999</v>
      </c>
      <c r="L2" s="7">
        <v>39203</v>
      </c>
      <c r="M2" s="8">
        <v>9.4999999999999998E-3</v>
      </c>
      <c r="N2" s="5" t="s">
        <v>41</v>
      </c>
      <c r="O2" s="4" t="s">
        <v>21</v>
      </c>
      <c r="P2" s="12" t="s">
        <v>21</v>
      </c>
    </row>
    <row r="3" spans="1:16" ht="45" x14ac:dyDescent="0.25">
      <c r="A3" s="5" t="s">
        <v>26</v>
      </c>
      <c r="B3" s="4" t="s">
        <v>27</v>
      </c>
      <c r="C3" s="4" t="s">
        <v>28</v>
      </c>
      <c r="D3" s="15">
        <v>2824</v>
      </c>
      <c r="E3" s="4" t="s">
        <v>2</v>
      </c>
      <c r="F3" s="4" t="s">
        <v>3</v>
      </c>
      <c r="G3" s="11">
        <v>1E-3</v>
      </c>
      <c r="H3" s="11">
        <f>G3</f>
        <v>1E-3</v>
      </c>
      <c r="I3" s="4">
        <v>104.04</v>
      </c>
      <c r="J3" s="10">
        <v>0</v>
      </c>
      <c r="K3" s="10">
        <f t="shared" si="0"/>
        <v>0.26</v>
      </c>
      <c r="L3" s="7">
        <v>42064</v>
      </c>
      <c r="M3" s="11">
        <v>1.09E-2</v>
      </c>
      <c r="N3" s="5" t="s">
        <v>33</v>
      </c>
      <c r="O3" s="4" t="s">
        <v>21</v>
      </c>
      <c r="P3" s="4" t="s">
        <v>22</v>
      </c>
    </row>
    <row r="4" spans="1:16" ht="45" x14ac:dyDescent="0.25">
      <c r="A4" s="5" t="s">
        <v>39</v>
      </c>
      <c r="B4" s="4" t="s">
        <v>0</v>
      </c>
      <c r="C4" s="4" t="s">
        <v>1</v>
      </c>
      <c r="D4" s="15">
        <v>2406</v>
      </c>
      <c r="E4" s="4" t="s">
        <v>2</v>
      </c>
      <c r="F4" s="4" t="s">
        <v>3</v>
      </c>
      <c r="G4" s="11">
        <v>1E-3</v>
      </c>
      <c r="H4" s="11">
        <f>G4</f>
        <v>1E-3</v>
      </c>
      <c r="I4" s="4">
        <v>111.02</v>
      </c>
      <c r="J4" s="10">
        <v>0.29070000000000001</v>
      </c>
      <c r="K4" s="10">
        <f t="shared" si="0"/>
        <v>0.22075550000000002</v>
      </c>
      <c r="L4" s="7">
        <v>39326</v>
      </c>
      <c r="M4" s="11">
        <v>9.4000000000000004E-3</v>
      </c>
      <c r="N4" s="5" t="s">
        <v>42</v>
      </c>
      <c r="O4" s="4" t="s">
        <v>20</v>
      </c>
      <c r="P4" s="4" t="s">
        <v>22</v>
      </c>
    </row>
    <row r="5" spans="1:16" ht="30" x14ac:dyDescent="0.25">
      <c r="A5" s="5" t="s">
        <v>11</v>
      </c>
      <c r="B5" s="4" t="s">
        <v>12</v>
      </c>
      <c r="C5" s="4" t="s">
        <v>13</v>
      </c>
      <c r="D5" s="15">
        <v>687</v>
      </c>
      <c r="E5" s="4" t="s">
        <v>14</v>
      </c>
      <c r="F5" s="4" t="s">
        <v>3</v>
      </c>
      <c r="G5" s="11">
        <v>1.4E-3</v>
      </c>
      <c r="H5" s="11">
        <f>G5+0.13%</f>
        <v>2.7000000000000001E-3</v>
      </c>
      <c r="I5" s="4">
        <v>123.55</v>
      </c>
      <c r="J5" s="8">
        <v>0.995</v>
      </c>
      <c r="K5" s="14">
        <f t="shared" si="0"/>
        <v>0.12567500000000001</v>
      </c>
      <c r="L5" s="7">
        <v>39965</v>
      </c>
      <c r="M5" s="11">
        <v>8.8000000000000005E-3</v>
      </c>
      <c r="N5" s="5" t="s">
        <v>36</v>
      </c>
      <c r="O5" s="4" t="s">
        <v>21</v>
      </c>
      <c r="P5" s="12" t="s">
        <v>21</v>
      </c>
    </row>
    <row r="6" spans="1:16" ht="45" x14ac:dyDescent="0.25">
      <c r="A6" s="5" t="s">
        <v>29</v>
      </c>
      <c r="B6" s="4" t="s">
        <v>30</v>
      </c>
      <c r="C6" s="4" t="s">
        <v>31</v>
      </c>
      <c r="D6" s="15">
        <v>436</v>
      </c>
      <c r="E6" s="4" t="s">
        <v>14</v>
      </c>
      <c r="F6" s="4" t="s">
        <v>3</v>
      </c>
      <c r="G6" s="11">
        <v>1E-3</v>
      </c>
      <c r="H6" s="11">
        <f>G6+0.03%</f>
        <v>1.2999999999999999E-3</v>
      </c>
      <c r="I6" s="4">
        <v>15.14</v>
      </c>
      <c r="J6" s="10">
        <v>0</v>
      </c>
      <c r="K6" s="10">
        <f t="shared" si="0"/>
        <v>0.26</v>
      </c>
      <c r="L6" s="7">
        <v>45597</v>
      </c>
      <c r="M6" s="11">
        <v>9.2999999999999992E-3</v>
      </c>
      <c r="N6" s="5" t="s">
        <v>32</v>
      </c>
      <c r="O6" s="4" t="s">
        <v>21</v>
      </c>
      <c r="P6" s="4" t="s">
        <v>22</v>
      </c>
    </row>
    <row r="7" spans="1:16" ht="30" x14ac:dyDescent="0.25">
      <c r="A7" s="5" t="s">
        <v>34</v>
      </c>
      <c r="B7" s="4" t="s">
        <v>35</v>
      </c>
      <c r="C7" s="4" t="s">
        <v>38</v>
      </c>
      <c r="D7" s="15">
        <v>118</v>
      </c>
      <c r="E7" s="4" t="s">
        <v>14</v>
      </c>
      <c r="F7" s="4" t="s">
        <v>3</v>
      </c>
      <c r="G7" s="11">
        <v>8.9999999999999998E-4</v>
      </c>
      <c r="H7" s="11">
        <f>G7+0.03%</f>
        <v>1.1999999999999999E-3</v>
      </c>
      <c r="I7" s="4">
        <v>106.26</v>
      </c>
      <c r="J7" s="8">
        <v>1</v>
      </c>
      <c r="K7" s="14">
        <f t="shared" si="0"/>
        <v>0.125</v>
      </c>
      <c r="L7" s="7">
        <v>39722</v>
      </c>
      <c r="M7" s="11">
        <v>9.1000000000000004E-3</v>
      </c>
      <c r="N7" s="5" t="s">
        <v>37</v>
      </c>
      <c r="O7" s="4" t="s">
        <v>21</v>
      </c>
      <c r="P7" s="4" t="s">
        <v>22</v>
      </c>
    </row>
    <row r="8" spans="1:16" ht="60" x14ac:dyDescent="0.25">
      <c r="A8" s="5" t="s">
        <v>16</v>
      </c>
      <c r="B8" s="4" t="s">
        <v>17</v>
      </c>
      <c r="C8" s="4" t="s">
        <v>18</v>
      </c>
      <c r="D8" s="15">
        <v>3</v>
      </c>
      <c r="E8" s="4" t="s">
        <v>14</v>
      </c>
      <c r="F8" s="4" t="s">
        <v>3</v>
      </c>
      <c r="G8" s="11">
        <v>6.9999999999999999E-4</v>
      </c>
      <c r="H8" s="11">
        <f>G8+0.08%</f>
        <v>1.5E-3</v>
      </c>
      <c r="I8" s="4">
        <v>5.05</v>
      </c>
      <c r="J8" s="8">
        <v>1</v>
      </c>
      <c r="K8" s="14">
        <f t="shared" si="0"/>
        <v>0.125</v>
      </c>
      <c r="L8" s="7">
        <v>45597</v>
      </c>
      <c r="M8" s="11">
        <v>8.0000000000000002E-3</v>
      </c>
      <c r="N8" s="5" t="s">
        <v>43</v>
      </c>
      <c r="O8" s="13" t="s">
        <v>22</v>
      </c>
      <c r="P8" s="4" t="s">
        <v>22</v>
      </c>
    </row>
  </sheetData>
  <autoFilter ref="A1:P1" xr:uid="{A4992915-7732-4161-9360-FA59137065A1}">
    <sortState xmlns:xlrd2="http://schemas.microsoft.com/office/spreadsheetml/2017/richdata2" ref="A2:P8">
      <sortCondition descending="1" ref="D1"/>
    </sortState>
  </autoFilter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56246-E676-4C61-942D-013C43891EFD}">
  <dimension ref="A1:O10"/>
  <sheetViews>
    <sheetView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M10" sqref="A1:O10"/>
    </sheetView>
  </sheetViews>
  <sheetFormatPr defaultColWidth="9" defaultRowHeight="15" x14ac:dyDescent="0.25"/>
  <cols>
    <col min="1" max="1" width="44.28515625" style="2" customWidth="1"/>
    <col min="2" max="2" width="11" style="1" bestFit="1" customWidth="1"/>
    <col min="3" max="4" width="10" style="1" customWidth="1"/>
    <col min="5" max="8" width="9" style="1"/>
    <col min="9" max="9" width="11.140625" style="1" bestFit="1" customWidth="1"/>
    <col min="10" max="11" width="9" style="1"/>
    <col min="12" max="12" width="11.140625" style="1" bestFit="1" customWidth="1"/>
    <col min="13" max="14" width="9" style="1"/>
    <col min="15" max="15" width="11.140625" style="1" bestFit="1" customWidth="1"/>
    <col min="16" max="16384" width="9" style="1"/>
  </cols>
  <sheetData>
    <row r="1" spans="1:15" x14ac:dyDescent="0.25">
      <c r="A1" s="2" t="s">
        <v>50</v>
      </c>
      <c r="B1" s="16">
        <v>10000</v>
      </c>
    </row>
    <row r="2" spans="1:15" x14ac:dyDescent="0.25">
      <c r="G2" s="29" t="s">
        <v>49</v>
      </c>
      <c r="H2" s="29"/>
      <c r="I2" s="29"/>
      <c r="J2" s="30" t="s">
        <v>54</v>
      </c>
      <c r="K2" s="30"/>
      <c r="L2" s="30"/>
      <c r="M2" s="31" t="s">
        <v>55</v>
      </c>
      <c r="N2" s="31"/>
      <c r="O2" s="31"/>
    </row>
    <row r="3" spans="1:15" ht="30" x14ac:dyDescent="0.25">
      <c r="A3" s="6" t="s">
        <v>8</v>
      </c>
      <c r="B3" s="3" t="s">
        <v>44</v>
      </c>
      <c r="C3" s="3" t="s">
        <v>7</v>
      </c>
      <c r="D3" s="3" t="s">
        <v>46</v>
      </c>
      <c r="E3" s="3" t="s">
        <v>45</v>
      </c>
      <c r="F3" s="3" t="s">
        <v>15</v>
      </c>
      <c r="G3" s="9" t="s">
        <v>52</v>
      </c>
      <c r="H3" s="9" t="s">
        <v>51</v>
      </c>
      <c r="I3" s="9" t="s">
        <v>53</v>
      </c>
      <c r="J3" s="17" t="s">
        <v>52</v>
      </c>
      <c r="K3" s="17" t="s">
        <v>51</v>
      </c>
      <c r="L3" s="17" t="s">
        <v>53</v>
      </c>
      <c r="M3" s="28" t="s">
        <v>52</v>
      </c>
      <c r="N3" s="28" t="s">
        <v>51</v>
      </c>
      <c r="O3" s="28" t="s">
        <v>53</v>
      </c>
    </row>
    <row r="4" spans="1:15" ht="33" customHeight="1" x14ac:dyDescent="0.25">
      <c r="A4" s="18" t="s">
        <v>23</v>
      </c>
      <c r="B4" s="19" t="s">
        <v>25</v>
      </c>
      <c r="C4" s="20">
        <v>1E-3</v>
      </c>
      <c r="D4" s="20">
        <f>C4</f>
        <v>1E-3</v>
      </c>
      <c r="E4" s="21">
        <v>0.13315399999999999</v>
      </c>
      <c r="F4" s="22">
        <v>39203</v>
      </c>
      <c r="G4" s="23">
        <v>9.4999999999999998E-3</v>
      </c>
      <c r="H4" s="23">
        <f>G4*(1-$E4)</f>
        <v>8.2350370000000006E-3</v>
      </c>
      <c r="I4" s="24">
        <f>$B$1+($B$1*H4)</f>
        <v>10082.35037</v>
      </c>
      <c r="J4" s="23">
        <v>8.2299999999999998E-2</v>
      </c>
      <c r="K4" s="23">
        <f>J4*(1-$E4)</f>
        <v>7.1341425799999997E-2</v>
      </c>
      <c r="L4" s="24">
        <f>$B$1+($B$1*K4)</f>
        <v>10713.414258000001</v>
      </c>
      <c r="M4" s="23">
        <v>1.23E-2</v>
      </c>
      <c r="N4" s="23">
        <f>M4*(1-$E4)</f>
        <v>1.06622058E-2</v>
      </c>
      <c r="O4" s="27">
        <f>$B$1+($B$1*N4)</f>
        <v>10106.622058000001</v>
      </c>
    </row>
    <row r="5" spans="1:15" ht="33" customHeight="1" x14ac:dyDescent="0.25">
      <c r="A5" s="18" t="s">
        <v>26</v>
      </c>
      <c r="B5" s="19" t="s">
        <v>28</v>
      </c>
      <c r="C5" s="20">
        <v>1E-3</v>
      </c>
      <c r="D5" s="20">
        <f>C5</f>
        <v>1E-3</v>
      </c>
      <c r="E5" s="25">
        <v>0.26</v>
      </c>
      <c r="F5" s="22">
        <v>42064</v>
      </c>
      <c r="G5" s="20">
        <v>1.09E-2</v>
      </c>
      <c r="H5" s="23">
        <f t="shared" ref="H5:H10" si="0">G5*(1-$E5)</f>
        <v>8.0660000000000003E-3</v>
      </c>
      <c r="I5" s="26">
        <f>$B$1+($B$1*H5)</f>
        <v>10080.66</v>
      </c>
      <c r="J5" s="20">
        <v>8.6199999999999999E-2</v>
      </c>
      <c r="K5" s="23">
        <f t="shared" ref="K5:K9" si="1">J5*(1-$E5)</f>
        <v>6.3787999999999997E-2</v>
      </c>
      <c r="L5" s="27">
        <f>$B$1+($B$1*K5)</f>
        <v>10637.88</v>
      </c>
      <c r="M5" s="32"/>
      <c r="N5" s="33"/>
      <c r="O5" s="34"/>
    </row>
    <row r="6" spans="1:15" ht="33" customHeight="1" x14ac:dyDescent="0.25">
      <c r="A6" s="18" t="s">
        <v>39</v>
      </c>
      <c r="B6" s="19" t="s">
        <v>1</v>
      </c>
      <c r="C6" s="20">
        <v>1E-3</v>
      </c>
      <c r="D6" s="20">
        <f>C6</f>
        <v>1E-3</v>
      </c>
      <c r="E6" s="25">
        <v>0.22075550000000002</v>
      </c>
      <c r="F6" s="22">
        <v>39326</v>
      </c>
      <c r="G6" s="20">
        <v>9.4000000000000004E-3</v>
      </c>
      <c r="H6" s="23">
        <f t="shared" si="0"/>
        <v>7.3248983000000004E-3</v>
      </c>
      <c r="I6" s="27">
        <f>$B$1+($B$1*H6)</f>
        <v>10073.248982999999</v>
      </c>
      <c r="J6" s="20">
        <v>7.9699999999999993E-2</v>
      </c>
      <c r="K6" s="23">
        <f t="shared" si="1"/>
        <v>6.2105786649999994E-2</v>
      </c>
      <c r="L6" s="27">
        <f>$B$1+($B$1*K6)</f>
        <v>10621.057866499999</v>
      </c>
      <c r="M6" s="20">
        <v>1.2999999999999999E-2</v>
      </c>
      <c r="N6" s="23">
        <f t="shared" ref="N6:N9" si="2">M6*(1-$E6)</f>
        <v>1.01301785E-2</v>
      </c>
      <c r="O6" s="27">
        <f>$B$1+($B$1*N6)</f>
        <v>10101.301785</v>
      </c>
    </row>
    <row r="7" spans="1:15" ht="33" customHeight="1" x14ac:dyDescent="0.25">
      <c r="A7" s="18" t="s">
        <v>11</v>
      </c>
      <c r="B7" s="19" t="s">
        <v>13</v>
      </c>
      <c r="C7" s="20">
        <v>1.4E-3</v>
      </c>
      <c r="D7" s="20">
        <f>C7+0.13%</f>
        <v>2.7000000000000001E-3</v>
      </c>
      <c r="E7" s="21">
        <v>0.12567500000000001</v>
      </c>
      <c r="F7" s="22">
        <v>39965</v>
      </c>
      <c r="G7" s="20">
        <v>8.8000000000000005E-3</v>
      </c>
      <c r="H7" s="23">
        <f t="shared" si="0"/>
        <v>7.6940600000000008E-3</v>
      </c>
      <c r="I7" s="27">
        <f t="shared" ref="I7:I10" si="3">$B$1+($B$1*H7)</f>
        <v>10076.9406</v>
      </c>
      <c r="J7" s="20">
        <v>7.2400000000000006E-2</v>
      </c>
      <c r="K7" s="23">
        <f t="shared" si="1"/>
        <v>6.3301130000000011E-2</v>
      </c>
      <c r="L7" s="27">
        <f t="shared" ref="L7:L9" si="4">$B$1+($B$1*K7)</f>
        <v>10633.0113</v>
      </c>
      <c r="M7" s="20">
        <v>2.5499999999999998E-2</v>
      </c>
      <c r="N7" s="23">
        <f t="shared" si="2"/>
        <v>2.22952875E-2</v>
      </c>
      <c r="O7" s="24">
        <f t="shared" ref="O7:O9" si="5">$B$1+($B$1*N7)</f>
        <v>10222.952875000001</v>
      </c>
    </row>
    <row r="8" spans="1:15" ht="33" customHeight="1" x14ac:dyDescent="0.25">
      <c r="A8" s="18" t="s">
        <v>29</v>
      </c>
      <c r="B8" s="19" t="s">
        <v>31</v>
      </c>
      <c r="C8" s="20">
        <v>1E-3</v>
      </c>
      <c r="D8" s="20">
        <f>C8+0.03%</f>
        <v>1.2999999999999999E-3</v>
      </c>
      <c r="E8" s="25">
        <v>0.26</v>
      </c>
      <c r="F8" s="22">
        <v>45597</v>
      </c>
      <c r="G8" s="20">
        <v>9.2999999999999992E-3</v>
      </c>
      <c r="H8" s="23">
        <f t="shared" si="0"/>
        <v>6.8819999999999992E-3</v>
      </c>
      <c r="I8" s="27">
        <f t="shared" si="3"/>
        <v>10068.82</v>
      </c>
      <c r="J8" s="32"/>
      <c r="K8" s="33"/>
      <c r="L8" s="34"/>
      <c r="M8" s="32"/>
      <c r="N8" s="33"/>
      <c r="O8" s="34"/>
    </row>
    <row r="9" spans="1:15" ht="33" customHeight="1" x14ac:dyDescent="0.25">
      <c r="A9" s="18" t="s">
        <v>34</v>
      </c>
      <c r="B9" s="19" t="s">
        <v>38</v>
      </c>
      <c r="C9" s="20">
        <v>8.9999999999999998E-4</v>
      </c>
      <c r="D9" s="20">
        <f>C9+0.03%</f>
        <v>1.1999999999999999E-3</v>
      </c>
      <c r="E9" s="21">
        <v>0.125</v>
      </c>
      <c r="F9" s="22">
        <v>39722</v>
      </c>
      <c r="G9" s="20">
        <v>9.1000000000000004E-3</v>
      </c>
      <c r="H9" s="23">
        <f t="shared" si="0"/>
        <v>7.9625000000000008E-3</v>
      </c>
      <c r="I9" s="27">
        <f t="shared" si="3"/>
        <v>10079.625</v>
      </c>
      <c r="J9" s="20">
        <v>7.3400000000000007E-2</v>
      </c>
      <c r="K9" s="23">
        <f t="shared" si="1"/>
        <v>6.4225000000000004E-2</v>
      </c>
      <c r="L9" s="26">
        <f t="shared" si="4"/>
        <v>10642.25</v>
      </c>
      <c r="M9" s="20">
        <v>2.5499999999999998E-2</v>
      </c>
      <c r="N9" s="23">
        <f t="shared" si="2"/>
        <v>2.2312499999999999E-2</v>
      </c>
      <c r="O9" s="24">
        <f t="shared" si="5"/>
        <v>10223.125</v>
      </c>
    </row>
    <row r="10" spans="1:15" ht="33" customHeight="1" x14ac:dyDescent="0.25">
      <c r="A10" s="18" t="s">
        <v>16</v>
      </c>
      <c r="B10" s="19" t="s">
        <v>18</v>
      </c>
      <c r="C10" s="20">
        <v>6.9999999999999999E-4</v>
      </c>
      <c r="D10" s="20">
        <f>C10+0.08%</f>
        <v>1.5E-3</v>
      </c>
      <c r="E10" s="21">
        <v>0.125</v>
      </c>
      <c r="F10" s="22">
        <v>45597</v>
      </c>
      <c r="G10" s="20">
        <v>8.0000000000000002E-3</v>
      </c>
      <c r="H10" s="23">
        <f t="shared" si="0"/>
        <v>7.0000000000000001E-3</v>
      </c>
      <c r="I10" s="27">
        <f t="shared" si="3"/>
        <v>10070</v>
      </c>
      <c r="J10" s="32"/>
      <c r="K10" s="33"/>
      <c r="L10" s="34"/>
      <c r="M10" s="32"/>
      <c r="N10" s="33"/>
      <c r="O10" s="34"/>
    </row>
  </sheetData>
  <autoFilter ref="A3:I3" xr:uid="{A4992915-7732-4161-9360-FA59137065A1}"/>
  <mergeCells count="8">
    <mergeCell ref="G2:I2"/>
    <mergeCell ref="J2:L2"/>
    <mergeCell ref="M2:O2"/>
    <mergeCell ref="J10:L10"/>
    <mergeCell ref="J8:L8"/>
    <mergeCell ref="M8:O8"/>
    <mergeCell ref="M10:O10"/>
    <mergeCell ref="M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Info Generali</vt:lpstr>
      <vt:lpstr>Rendimenti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Fabbri</dc:creator>
  <cp:lastModifiedBy>Stefano Fabbri</cp:lastModifiedBy>
  <dcterms:created xsi:type="dcterms:W3CDTF">2025-03-25T21:42:43Z</dcterms:created>
  <dcterms:modified xsi:type="dcterms:W3CDTF">2025-03-27T13:20:21Z</dcterms:modified>
</cp:coreProperties>
</file>