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7" documentId="8_{B321E8AB-2F6A-4534-BCB3-2EC75BECF629}" xr6:coauthVersionLast="47" xr6:coauthVersionMax="47" xr10:uidLastSave="{0D389C49-5CB5-4AAB-B24C-B19D0FD5C6A7}"/>
  <bookViews>
    <workbookView xWindow="28680" yWindow="-120" windowWidth="29040" windowHeight="17520" xr2:uid="{8D7AA09A-3F0A-4071-BE57-BC846F5CA60B}"/>
  </bookViews>
  <sheets>
    <sheet name="Simulazioni" sheetId="2" r:id="rId1"/>
  </sheets>
  <definedNames>
    <definedName name="_xlnm._FilterDatabase" localSheetId="0" hidden="1">Simulazioni!$A$2:$E$5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" l="1"/>
  <c r="C38" i="2"/>
  <c r="B26" i="2"/>
  <c r="C23" i="2"/>
  <c r="H41" i="2"/>
  <c r="I41" i="2" s="1"/>
  <c r="H26" i="2"/>
  <c r="H14" i="2"/>
  <c r="I14" i="2" s="1"/>
  <c r="C11" i="2"/>
  <c r="C14" i="2" s="1"/>
  <c r="C41" i="2" l="1"/>
  <c r="D41" i="2" s="1"/>
  <c r="B42" i="2" s="1"/>
  <c r="C42" i="2" s="1"/>
  <c r="D42" i="2" s="1"/>
  <c r="B43" i="2" s="1"/>
  <c r="G42" i="2"/>
  <c r="C26" i="2"/>
  <c r="D26" i="2" s="1"/>
  <c r="B27" i="2" s="1"/>
  <c r="I26" i="2"/>
  <c r="G27" i="2" s="1"/>
  <c r="C27" i="2"/>
  <c r="D27" i="2" s="1"/>
  <c r="B28" i="2" s="1"/>
  <c r="B1" i="2"/>
  <c r="H27" i="2" l="1"/>
  <c r="I27" i="2" s="1"/>
  <c r="G28" i="2" s="1"/>
  <c r="H28" i="2" s="1"/>
  <c r="H42" i="2"/>
  <c r="I42" i="2" s="1"/>
  <c r="G43" i="2" s="1"/>
  <c r="H43" i="2" s="1"/>
  <c r="I43" i="2" s="1"/>
  <c r="G44" i="2" s="1"/>
  <c r="C43" i="2"/>
  <c r="D43" i="2" s="1"/>
  <c r="B44" i="2" s="1"/>
  <c r="C28" i="2"/>
  <c r="D28" i="2" s="1"/>
  <c r="B29" i="2" s="1"/>
  <c r="G15" i="2"/>
  <c r="D14" i="2"/>
  <c r="B15" i="2" s="1"/>
  <c r="C15" i="2" s="1"/>
  <c r="I28" i="2" l="1"/>
  <c r="G29" i="2" s="1"/>
  <c r="H29" i="2" s="1"/>
  <c r="I29" i="2" s="1"/>
  <c r="H15" i="2"/>
  <c r="I15" i="2" s="1"/>
  <c r="G16" i="2" s="1"/>
  <c r="H44" i="2"/>
  <c r="I44" i="2" s="1"/>
  <c r="C44" i="2"/>
  <c r="D44" i="2" s="1"/>
  <c r="B45" i="2" s="1"/>
  <c r="C29" i="2"/>
  <c r="D29" i="2" s="1"/>
  <c r="B30" i="2" s="1"/>
  <c r="C30" i="2" s="1"/>
  <c r="D30" i="2" s="1"/>
  <c r="B31" i="2" s="1"/>
  <c r="C31" i="2" s="1"/>
  <c r="D31" i="2" s="1"/>
  <c r="D15" i="2"/>
  <c r="G45" i="2" l="1"/>
  <c r="G30" i="2"/>
  <c r="H16" i="2"/>
  <c r="I16" i="2" s="1"/>
  <c r="I17" i="2" s="1"/>
  <c r="C45" i="2"/>
  <c r="D45" i="2" s="1"/>
  <c r="B46" i="2" s="1"/>
  <c r="B16" i="2"/>
  <c r="C16" i="2" s="1"/>
  <c r="C46" i="2" l="1"/>
  <c r="D46" i="2" s="1"/>
  <c r="B47" i="2" s="1"/>
  <c r="H45" i="2"/>
  <c r="I45" i="2" s="1"/>
  <c r="H30" i="2"/>
  <c r="C47" i="2" l="1"/>
  <c r="D47" i="2" s="1"/>
  <c r="B48" i="2" s="1"/>
  <c r="C48" i="2" s="1"/>
  <c r="D48" i="2" s="1"/>
  <c r="B49" i="2" s="1"/>
  <c r="G46" i="2"/>
  <c r="I30" i="2"/>
  <c r="G31" i="2" s="1"/>
  <c r="D16" i="2"/>
  <c r="C49" i="2" l="1"/>
  <c r="D49" i="2" s="1"/>
  <c r="B50" i="2" s="1"/>
  <c r="H46" i="2"/>
  <c r="I46" i="2" s="1"/>
  <c r="H31" i="2"/>
  <c r="I31" i="2" s="1"/>
  <c r="I32" i="2" s="1"/>
  <c r="C50" i="2" l="1"/>
  <c r="D50" i="2"/>
  <c r="B51" i="2" s="1"/>
  <c r="G47" i="2"/>
  <c r="C51" i="2" l="1"/>
  <c r="D51" i="2"/>
  <c r="B52" i="2" s="1"/>
  <c r="H47" i="2"/>
  <c r="I47" i="2"/>
  <c r="G48" i="2" s="1"/>
  <c r="C52" i="2" l="1"/>
  <c r="D52" i="2" s="1"/>
  <c r="B53" i="2" s="1"/>
  <c r="H48" i="2"/>
  <c r="I48" i="2" s="1"/>
  <c r="G49" i="2" s="1"/>
  <c r="C53" i="2" l="1"/>
  <c r="D53" i="2"/>
  <c r="H49" i="2"/>
  <c r="I49" i="2" s="1"/>
  <c r="G50" i="2" l="1"/>
  <c r="H50" i="2" l="1"/>
  <c r="I50" i="2" s="1"/>
  <c r="G51" i="2" l="1"/>
  <c r="H51" i="2" l="1"/>
  <c r="I51" i="2" s="1"/>
  <c r="G52" i="2" s="1"/>
  <c r="H52" i="2" l="1"/>
  <c r="I52" i="2" s="1"/>
  <c r="G53" i="2" s="1"/>
  <c r="H53" i="2" l="1"/>
  <c r="I53" i="2" s="1"/>
  <c r="I54" i="2" l="1"/>
</calcChain>
</file>

<file path=xl/sharedStrings.xml><?xml version="1.0" encoding="utf-8"?>
<sst xmlns="http://schemas.openxmlformats.org/spreadsheetml/2006/main" count="55" uniqueCount="17">
  <si>
    <t>Sofia</t>
  </si>
  <si>
    <t>Edoardo</t>
  </si>
  <si>
    <t>Pietro</t>
  </si>
  <si>
    <t>Riepilogo</t>
  </si>
  <si>
    <t>Interesse</t>
  </si>
  <si>
    <t>Tassazione</t>
  </si>
  <si>
    <t>IT0005500068 - BTP 01/12/2027 2,65% - MOT</t>
  </si>
  <si>
    <t>Netto</t>
  </si>
  <si>
    <t>IT0005413171 - BTP 01/12/2030 1,65% - MOT</t>
  </si>
  <si>
    <t>IT0005496770 - BTP 01/03/2038 3,25% - MOT</t>
  </si>
  <si>
    <t>Intreressi</t>
  </si>
  <si>
    <t>Imposta di bollo</t>
  </si>
  <si>
    <t>Totale BTP + Non Investito</t>
  </si>
  <si>
    <t xml:space="preserve">Saldo </t>
  </si>
  <si>
    <t>Saldo Finale</t>
  </si>
  <si>
    <t>Saldo Finale (-Imposta di bollo)</t>
  </si>
  <si>
    <t>Conto corrente minori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</si>
</sst>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44" fontId="0" fillId="0" borderId="0" xfId="1" applyFont="1"/>
    <xf numFmtId="10" fontId="0" fillId="0" borderId="0" xfId="2" applyNumberFormat="1" applyFont="1"/>
    <xf numFmtId="10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10" fontId="0" fillId="3" borderId="0" xfId="0" applyNumberFormat="1" applyFill="1"/>
    <xf numFmtId="0" fontId="0" fillId="3" borderId="0" xfId="0" applyFill="1" applyAlignment="1">
      <alignment horizontal="right"/>
    </xf>
    <xf numFmtId="164" fontId="0" fillId="0" borderId="0" xfId="0" applyNumberFormat="1" applyAlignment="1">
      <alignment horizontal="right"/>
    </xf>
    <xf numFmtId="0" fontId="0" fillId="2" borderId="0" xfId="0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2" fillId="4" borderId="0" xfId="0" applyNumberFormat="1" applyFont="1" applyFill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C61A-04DD-447C-893E-079684975A03}">
  <dimension ref="A1:S54"/>
  <sheetViews>
    <sheetView tabSelected="1" zoomScale="130" zoomScaleNormal="130" workbookViewId="0">
      <pane ySplit="2" topLeftCell="A31" activePane="bottomLeft" state="frozen"/>
      <selection pane="bottomLeft" activeCell="A35" sqref="A35:I54"/>
    </sheetView>
  </sheetViews>
  <sheetFormatPr defaultRowHeight="15" x14ac:dyDescent="0.25"/>
  <cols>
    <col min="1" max="4" width="15.28515625" customWidth="1"/>
    <col min="6" max="9" width="15.28515625" customWidth="1"/>
    <col min="15" max="15" width="10.42578125" bestFit="1" customWidth="1"/>
  </cols>
  <sheetData>
    <row r="1" spans="1:18" x14ac:dyDescent="0.25">
      <c r="B1" s="2">
        <f>SUM(B3:B5)</f>
        <v>18005.34</v>
      </c>
    </row>
    <row r="2" spans="1:18" x14ac:dyDescent="0.25">
      <c r="A2" s="10" t="s">
        <v>3</v>
      </c>
      <c r="B2" s="10"/>
    </row>
    <row r="3" spans="1:18" x14ac:dyDescent="0.25">
      <c r="A3" t="s">
        <v>0</v>
      </c>
      <c r="B3" s="2">
        <v>3597.45</v>
      </c>
      <c r="C3" s="3"/>
    </row>
    <row r="4" spans="1:18" x14ac:dyDescent="0.25">
      <c r="A4" t="s">
        <v>2</v>
      </c>
      <c r="B4" s="2">
        <v>6771.92</v>
      </c>
      <c r="C4" s="3"/>
    </row>
    <row r="5" spans="1:18" x14ac:dyDescent="0.25">
      <c r="A5" t="s">
        <v>1</v>
      </c>
      <c r="B5" s="2">
        <v>7635.97</v>
      </c>
      <c r="C5" s="3"/>
    </row>
    <row r="8" spans="1:18" x14ac:dyDescent="0.25">
      <c r="A8" s="15" t="s">
        <v>16</v>
      </c>
      <c r="B8" s="15"/>
      <c r="C8" s="15"/>
      <c r="D8" s="15"/>
      <c r="F8" s="16" t="s">
        <v>6</v>
      </c>
      <c r="G8" s="16"/>
      <c r="H8" s="16"/>
      <c r="I8" s="16"/>
      <c r="O8" s="1"/>
    </row>
    <row r="9" spans="1:18" x14ac:dyDescent="0.25">
      <c r="B9" s="5" t="s">
        <v>10</v>
      </c>
      <c r="C9" s="4">
        <v>0.02</v>
      </c>
      <c r="G9" s="5" t="s">
        <v>10</v>
      </c>
      <c r="H9" s="4">
        <v>2.64E-2</v>
      </c>
      <c r="O9" s="1"/>
    </row>
    <row r="10" spans="1:18" x14ac:dyDescent="0.25">
      <c r="B10" s="5" t="s">
        <v>5</v>
      </c>
      <c r="C10" s="4">
        <v>0.26</v>
      </c>
      <c r="G10" s="5" t="s">
        <v>5</v>
      </c>
      <c r="H10" s="4">
        <v>0.125</v>
      </c>
      <c r="O10" s="1"/>
      <c r="R10" s="3"/>
    </row>
    <row r="11" spans="1:18" x14ac:dyDescent="0.25">
      <c r="B11" s="8" t="s">
        <v>7</v>
      </c>
      <c r="C11" s="7">
        <f>C9*(1-C10)</f>
        <v>1.4800000000000001E-2</v>
      </c>
      <c r="G11" s="8" t="s">
        <v>7</v>
      </c>
      <c r="H11" s="7">
        <v>2.3E-2</v>
      </c>
      <c r="O11" s="1"/>
    </row>
    <row r="12" spans="1:18" x14ac:dyDescent="0.25">
      <c r="B12" s="5" t="s">
        <v>11</v>
      </c>
      <c r="C12" s="2">
        <v>0</v>
      </c>
      <c r="G12" s="5" t="s">
        <v>11</v>
      </c>
      <c r="H12" s="4">
        <v>2E-3</v>
      </c>
      <c r="O12" s="1"/>
    </row>
    <row r="13" spans="1:18" s="13" customFormat="1" ht="27" x14ac:dyDescent="0.25">
      <c r="B13" s="12" t="s">
        <v>13</v>
      </c>
      <c r="C13" s="11" t="s">
        <v>4</v>
      </c>
      <c r="D13" s="11" t="s">
        <v>14</v>
      </c>
      <c r="E13" s="11"/>
      <c r="F13" s="11"/>
      <c r="G13" s="12" t="s">
        <v>13</v>
      </c>
      <c r="H13" s="11" t="s">
        <v>4</v>
      </c>
      <c r="I13" s="11" t="s">
        <v>15</v>
      </c>
      <c r="O13" s="14"/>
    </row>
    <row r="14" spans="1:18" x14ac:dyDescent="0.25">
      <c r="A14" s="1">
        <v>46022</v>
      </c>
      <c r="B14" s="6">
        <v>7635.97</v>
      </c>
      <c r="C14" s="6">
        <f>(B14*$C$11)</f>
        <v>113.01235600000001</v>
      </c>
      <c r="D14" s="6">
        <f>B14+C14</f>
        <v>7748.9823560000004</v>
      </c>
      <c r="F14" s="1">
        <v>46022</v>
      </c>
      <c r="G14" s="6">
        <v>7000</v>
      </c>
      <c r="H14" s="6">
        <f>(G14*$H$11)</f>
        <v>161</v>
      </c>
      <c r="I14" s="6">
        <f>(G14+H14)*(1-$H$12)</f>
        <v>7146.6779999999999</v>
      </c>
      <c r="O14" s="1"/>
    </row>
    <row r="15" spans="1:18" x14ac:dyDescent="0.25">
      <c r="A15" s="1">
        <v>46387</v>
      </c>
      <c r="B15" s="6">
        <f>D14</f>
        <v>7748.9823560000004</v>
      </c>
      <c r="C15" s="6">
        <f t="shared" ref="C15:C16" si="0">(B15*$C$11)</f>
        <v>114.68493886880002</v>
      </c>
      <c r="D15" s="6">
        <f>B15+C15</f>
        <v>7863.6672948688001</v>
      </c>
      <c r="F15" s="1">
        <v>46387</v>
      </c>
      <c r="G15" s="6">
        <f>I14</f>
        <v>7146.6779999999999</v>
      </c>
      <c r="H15" s="6">
        <f t="shared" ref="H15:H16" si="1">(G15*$H$11)</f>
        <v>164.373594</v>
      </c>
      <c r="I15" s="6">
        <f t="shared" ref="I15:I16" si="2">(G15+H15)*(1-$H$12)</f>
        <v>7296.4294908119991</v>
      </c>
      <c r="O15" s="1"/>
    </row>
    <row r="16" spans="1:18" x14ac:dyDescent="0.25">
      <c r="A16" s="1">
        <v>46752</v>
      </c>
      <c r="B16" s="6">
        <f t="shared" ref="B16" si="3">D15</f>
        <v>7863.6672948688001</v>
      </c>
      <c r="C16" s="6">
        <f t="shared" si="0"/>
        <v>116.38227596405825</v>
      </c>
      <c r="D16" s="17">
        <f t="shared" ref="D16" si="4">B16+C16</f>
        <v>7980.0495708328581</v>
      </c>
      <c r="F16" s="1">
        <v>46752</v>
      </c>
      <c r="G16" s="6">
        <f t="shared" ref="G16" si="5">I15</f>
        <v>7296.4294908119991</v>
      </c>
      <c r="H16" s="6">
        <f t="shared" si="1"/>
        <v>167.81787828867598</v>
      </c>
      <c r="I16" s="6">
        <f t="shared" si="2"/>
        <v>7449.3188743624742</v>
      </c>
      <c r="O16" s="1"/>
    </row>
    <row r="17" spans="1:19" x14ac:dyDescent="0.25">
      <c r="A17" s="1"/>
      <c r="B17" s="6"/>
      <c r="C17" s="6"/>
      <c r="D17" s="6"/>
      <c r="F17" s="1"/>
      <c r="G17" s="6"/>
      <c r="H17" s="9" t="s">
        <v>12</v>
      </c>
      <c r="I17" s="17">
        <f>(B5-G14)+I16</f>
        <v>8085.2888743624744</v>
      </c>
      <c r="O17" s="1"/>
    </row>
    <row r="18" spans="1:19" x14ac:dyDescent="0.25">
      <c r="A18" s="1"/>
      <c r="B18" s="6"/>
      <c r="C18" s="6"/>
      <c r="D18" s="6"/>
      <c r="F18" s="1"/>
      <c r="G18" s="6"/>
      <c r="H18" s="9"/>
      <c r="I18" s="6"/>
      <c r="O18" s="1"/>
    </row>
    <row r="19" spans="1:19" x14ac:dyDescent="0.25">
      <c r="A19" s="1"/>
      <c r="B19" s="6"/>
      <c r="C19" s="6"/>
      <c r="D19" s="6"/>
      <c r="F19" s="1"/>
      <c r="G19" s="6"/>
      <c r="H19" s="6"/>
      <c r="I19" s="6"/>
      <c r="O19" s="1"/>
    </row>
    <row r="20" spans="1:19" x14ac:dyDescent="0.25">
      <c r="A20" s="15" t="s">
        <v>16</v>
      </c>
      <c r="B20" s="15"/>
      <c r="C20" s="15"/>
      <c r="D20" s="15"/>
      <c r="F20" s="16" t="s">
        <v>8</v>
      </c>
      <c r="G20" s="16"/>
      <c r="H20" s="16"/>
      <c r="I20" s="16"/>
      <c r="O20" s="1"/>
    </row>
    <row r="21" spans="1:19" x14ac:dyDescent="0.25">
      <c r="B21" s="5" t="s">
        <v>10</v>
      </c>
      <c r="C21" s="4">
        <v>0.02</v>
      </c>
      <c r="G21" s="5" t="s">
        <v>10</v>
      </c>
      <c r="H21" s="4">
        <v>3.1199999999999999E-2</v>
      </c>
      <c r="O21" s="1"/>
    </row>
    <row r="22" spans="1:19" x14ac:dyDescent="0.25">
      <c r="B22" s="5" t="s">
        <v>5</v>
      </c>
      <c r="C22" s="4">
        <v>0.26</v>
      </c>
      <c r="G22" s="5" t="s">
        <v>5</v>
      </c>
      <c r="H22" s="4">
        <v>0.125</v>
      </c>
      <c r="O22" s="1"/>
      <c r="S22" s="3"/>
    </row>
    <row r="23" spans="1:19" x14ac:dyDescent="0.25">
      <c r="B23" s="8" t="s">
        <v>7</v>
      </c>
      <c r="C23" s="7">
        <f>C21*(1-C22)</f>
        <v>1.4800000000000001E-2</v>
      </c>
      <c r="G23" s="8" t="s">
        <v>7</v>
      </c>
      <c r="H23" s="7">
        <v>2.7400000000000001E-2</v>
      </c>
    </row>
    <row r="24" spans="1:19" x14ac:dyDescent="0.25">
      <c r="B24" s="5" t="s">
        <v>11</v>
      </c>
      <c r="C24" s="2">
        <v>0</v>
      </c>
      <c r="F24" s="1"/>
      <c r="G24" s="5" t="s">
        <v>11</v>
      </c>
      <c r="H24" s="4">
        <v>2E-3</v>
      </c>
      <c r="I24" s="6"/>
    </row>
    <row r="25" spans="1:19" s="13" customFormat="1" ht="27" x14ac:dyDescent="0.25">
      <c r="B25" s="12" t="s">
        <v>13</v>
      </c>
      <c r="C25" s="11" t="s">
        <v>4</v>
      </c>
      <c r="D25" s="11" t="s">
        <v>14</v>
      </c>
      <c r="E25" s="11"/>
      <c r="F25" s="11"/>
      <c r="G25" s="12" t="s">
        <v>13</v>
      </c>
      <c r="H25" s="11" t="s">
        <v>4</v>
      </c>
      <c r="I25" s="11" t="s">
        <v>15</v>
      </c>
      <c r="O25" s="14"/>
    </row>
    <row r="26" spans="1:19" x14ac:dyDescent="0.25">
      <c r="A26" s="1">
        <v>46022</v>
      </c>
      <c r="B26" s="6">
        <f>B4</f>
        <v>6771.92</v>
      </c>
      <c r="C26" s="6">
        <f>(B26*$C$11)</f>
        <v>100.22441600000001</v>
      </c>
      <c r="D26" s="6">
        <f>B26+C26</f>
        <v>6872.1444160000001</v>
      </c>
      <c r="F26" s="1">
        <v>46022</v>
      </c>
      <c r="G26" s="6">
        <v>6000</v>
      </c>
      <c r="H26" s="6">
        <f t="shared" ref="H26:H31" si="6">(G26*$H$23)</f>
        <v>164.4</v>
      </c>
      <c r="I26" s="6">
        <f>(G26+H26)*(1-$H$24)</f>
        <v>6152.0711999999994</v>
      </c>
    </row>
    <row r="27" spans="1:19" x14ac:dyDescent="0.25">
      <c r="A27" s="1">
        <v>46387</v>
      </c>
      <c r="B27" s="6">
        <f>D26</f>
        <v>6872.1444160000001</v>
      </c>
      <c r="C27" s="6">
        <f t="shared" ref="C27:C31" si="7">(B27*$C$11)</f>
        <v>101.70773735680001</v>
      </c>
      <c r="D27" s="6">
        <f>B27+C27</f>
        <v>6973.8521533568</v>
      </c>
      <c r="F27" s="1">
        <v>46387</v>
      </c>
      <c r="G27" s="6">
        <f>I26</f>
        <v>6152.0711999999994</v>
      </c>
      <c r="H27" s="6">
        <f t="shared" si="6"/>
        <v>168.56675088</v>
      </c>
      <c r="I27" s="6">
        <f t="shared" ref="I27:I31" si="8">(G27+H27)*(1-$H$24)</f>
        <v>6307.9966749782388</v>
      </c>
    </row>
    <row r="28" spans="1:19" x14ac:dyDescent="0.25">
      <c r="A28" s="1">
        <v>46752</v>
      </c>
      <c r="B28" s="6">
        <f t="shared" ref="B28:B31" si="9">D27</f>
        <v>6973.8521533568</v>
      </c>
      <c r="C28" s="6">
        <f t="shared" si="7"/>
        <v>103.21301186968064</v>
      </c>
      <c r="D28" s="6">
        <f t="shared" ref="D28:D31" si="10">B28+C28</f>
        <v>7077.0651652264805</v>
      </c>
      <c r="F28" s="1">
        <v>46752</v>
      </c>
      <c r="G28" s="6">
        <f t="shared" ref="G28:G29" si="11">I27</f>
        <v>6307.9966749782388</v>
      </c>
      <c r="H28" s="6">
        <f t="shared" si="6"/>
        <v>172.83910889440375</v>
      </c>
      <c r="I28" s="6">
        <f t="shared" si="8"/>
        <v>6467.8741123048967</v>
      </c>
    </row>
    <row r="29" spans="1:19" x14ac:dyDescent="0.25">
      <c r="A29" s="1">
        <v>47118</v>
      </c>
      <c r="B29" s="6">
        <f t="shared" si="9"/>
        <v>7077.0651652264805</v>
      </c>
      <c r="C29" s="6">
        <f t="shared" si="7"/>
        <v>104.74056444535192</v>
      </c>
      <c r="D29" s="6">
        <f t="shared" si="10"/>
        <v>7181.8057296718325</v>
      </c>
      <c r="F29" s="1">
        <v>47118</v>
      </c>
      <c r="G29" s="6">
        <f t="shared" si="11"/>
        <v>6467.8741123048967</v>
      </c>
      <c r="H29" s="6">
        <f t="shared" si="6"/>
        <v>177.21975067715417</v>
      </c>
      <c r="I29" s="6">
        <f t="shared" si="8"/>
        <v>6631.8036752560874</v>
      </c>
    </row>
    <row r="30" spans="1:19" x14ac:dyDescent="0.25">
      <c r="A30" s="1">
        <v>47483</v>
      </c>
      <c r="B30" s="6">
        <f t="shared" si="9"/>
        <v>7181.8057296718325</v>
      </c>
      <c r="C30" s="6">
        <f t="shared" si="7"/>
        <v>106.29072479914312</v>
      </c>
      <c r="D30" s="6">
        <f t="shared" si="10"/>
        <v>7288.0964544709759</v>
      </c>
      <c r="F30" s="1">
        <v>47483</v>
      </c>
      <c r="G30" s="6">
        <f t="shared" ref="G30:G31" si="12">I29</f>
        <v>6631.8036752560874</v>
      </c>
      <c r="H30" s="6">
        <f t="shared" si="6"/>
        <v>181.7114207020168</v>
      </c>
      <c r="I30" s="6">
        <f t="shared" si="8"/>
        <v>6799.8880657661875</v>
      </c>
    </row>
    <row r="31" spans="1:19" x14ac:dyDescent="0.25">
      <c r="A31" s="1">
        <v>47848</v>
      </c>
      <c r="B31" s="6">
        <f t="shared" si="9"/>
        <v>7288.0964544709759</v>
      </c>
      <c r="C31" s="6">
        <f t="shared" si="7"/>
        <v>107.86382752617045</v>
      </c>
      <c r="D31" s="17">
        <f t="shared" si="10"/>
        <v>7395.960281997146</v>
      </c>
      <c r="F31" s="1">
        <v>47848</v>
      </c>
      <c r="G31" s="6">
        <f t="shared" si="12"/>
        <v>6799.8880657661875</v>
      </c>
      <c r="H31" s="6">
        <f t="shared" si="6"/>
        <v>186.31693300199353</v>
      </c>
      <c r="I31" s="6">
        <f t="shared" si="8"/>
        <v>6972.2325887706447</v>
      </c>
    </row>
    <row r="32" spans="1:19" x14ac:dyDescent="0.25">
      <c r="A32" s="1"/>
      <c r="B32" s="6"/>
      <c r="C32" s="6"/>
      <c r="D32" s="6"/>
      <c r="F32" s="1"/>
      <c r="G32" s="6"/>
      <c r="H32" s="9" t="s">
        <v>12</v>
      </c>
      <c r="I32" s="17">
        <f>(B4-G26)+I31</f>
        <v>7744.1525887706448</v>
      </c>
    </row>
    <row r="35" spans="1:9" x14ac:dyDescent="0.25">
      <c r="A35" s="15" t="s">
        <v>16</v>
      </c>
      <c r="B35" s="15"/>
      <c r="C35" s="15"/>
      <c r="D35" s="15"/>
      <c r="F35" s="16" t="s">
        <v>9</v>
      </c>
      <c r="G35" s="16"/>
      <c r="H35" s="16"/>
      <c r="I35" s="16"/>
    </row>
    <row r="36" spans="1:9" x14ac:dyDescent="0.25">
      <c r="B36" s="5" t="s">
        <v>10</v>
      </c>
      <c r="C36" s="4">
        <v>0.02</v>
      </c>
      <c r="G36" s="5" t="s">
        <v>10</v>
      </c>
      <c r="H36" s="4">
        <v>3.8699999999999998E-2</v>
      </c>
    </row>
    <row r="37" spans="1:9" x14ac:dyDescent="0.25">
      <c r="B37" s="5" t="s">
        <v>5</v>
      </c>
      <c r="C37" s="4">
        <v>0.26</v>
      </c>
      <c r="G37" s="5" t="s">
        <v>5</v>
      </c>
      <c r="H37" s="4">
        <v>0.125</v>
      </c>
    </row>
    <row r="38" spans="1:9" x14ac:dyDescent="0.25">
      <c r="B38" s="8" t="s">
        <v>7</v>
      </c>
      <c r="C38" s="7">
        <f>C36*(1-C37)</f>
        <v>1.4800000000000001E-2</v>
      </c>
      <c r="G38" s="8" t="s">
        <v>7</v>
      </c>
      <c r="H38" s="7">
        <v>3.39E-2</v>
      </c>
    </row>
    <row r="39" spans="1:9" x14ac:dyDescent="0.25">
      <c r="B39" s="5" t="s">
        <v>11</v>
      </c>
      <c r="C39" s="2">
        <v>0</v>
      </c>
      <c r="F39" s="1"/>
      <c r="G39" s="5" t="s">
        <v>11</v>
      </c>
      <c r="H39" s="4">
        <v>2E-3</v>
      </c>
      <c r="I39" s="6"/>
    </row>
    <row r="40" spans="1:9" ht="27" x14ac:dyDescent="0.25">
      <c r="A40" s="13"/>
      <c r="B40" s="12" t="s">
        <v>13</v>
      </c>
      <c r="C40" s="11" t="s">
        <v>4</v>
      </c>
      <c r="D40" s="11" t="s">
        <v>14</v>
      </c>
      <c r="E40" s="11"/>
      <c r="F40" s="11"/>
      <c r="G40" s="12" t="s">
        <v>13</v>
      </c>
      <c r="H40" s="11" t="s">
        <v>4</v>
      </c>
      <c r="I40" s="11" t="s">
        <v>15</v>
      </c>
    </row>
    <row r="41" spans="1:9" x14ac:dyDescent="0.25">
      <c r="A41" s="1">
        <v>46022</v>
      </c>
      <c r="B41" s="6">
        <f>B3</f>
        <v>3597.45</v>
      </c>
      <c r="C41" s="6">
        <f>(B41*$C$11)</f>
        <v>53.242260000000002</v>
      </c>
      <c r="D41" s="6">
        <f>B41+C41</f>
        <v>3650.6922599999998</v>
      </c>
      <c r="F41" s="1">
        <v>46022</v>
      </c>
      <c r="G41" s="6">
        <v>3000</v>
      </c>
      <c r="H41" s="6">
        <f t="shared" ref="H41:H53" si="13">(G41*$H$38)</f>
        <v>101.7</v>
      </c>
      <c r="I41" s="6">
        <f>(G41+H41)*(1-$H$39)</f>
        <v>3095.4965999999999</v>
      </c>
    </row>
    <row r="42" spans="1:9" x14ac:dyDescent="0.25">
      <c r="A42" s="1">
        <v>46387</v>
      </c>
      <c r="B42" s="6">
        <f>D41</f>
        <v>3650.6922599999998</v>
      </c>
      <c r="C42" s="6">
        <f t="shared" ref="C42:C53" si="14">(B42*$C$11)</f>
        <v>54.030245448000002</v>
      </c>
      <c r="D42" s="6">
        <f>B42+C42</f>
        <v>3704.722505448</v>
      </c>
      <c r="F42" s="1">
        <v>46387</v>
      </c>
      <c r="G42" s="6">
        <f>I41</f>
        <v>3095.4965999999999</v>
      </c>
      <c r="H42" s="6">
        <f t="shared" si="13"/>
        <v>104.93733474</v>
      </c>
      <c r="I42" s="6">
        <f t="shared" ref="I42:I53" si="15">(G42+H42)*(1-$H$39)</f>
        <v>3194.0330668705201</v>
      </c>
    </row>
    <row r="43" spans="1:9" x14ac:dyDescent="0.25">
      <c r="A43" s="1">
        <v>46752</v>
      </c>
      <c r="B43" s="6">
        <f t="shared" ref="B43:B45" si="16">D42</f>
        <v>3704.722505448</v>
      </c>
      <c r="C43" s="6">
        <f t="shared" si="14"/>
        <v>54.829893080630406</v>
      </c>
      <c r="D43" s="6">
        <f t="shared" ref="D43:D45" si="17">B43+C43</f>
        <v>3759.5523985286304</v>
      </c>
      <c r="F43" s="1">
        <v>46752</v>
      </c>
      <c r="G43" s="6">
        <f t="shared" ref="G43:G53" si="18">I42</f>
        <v>3194.0330668705201</v>
      </c>
      <c r="H43" s="6">
        <f t="shared" si="13"/>
        <v>108.27772096691064</v>
      </c>
      <c r="I43" s="6">
        <f t="shared" si="15"/>
        <v>3295.7061662617557</v>
      </c>
    </row>
    <row r="44" spans="1:9" x14ac:dyDescent="0.25">
      <c r="A44" s="1">
        <v>47118</v>
      </c>
      <c r="B44" s="6">
        <f t="shared" si="16"/>
        <v>3759.5523985286304</v>
      </c>
      <c r="C44" s="6">
        <f t="shared" si="14"/>
        <v>55.641375498223731</v>
      </c>
      <c r="D44" s="6">
        <f t="shared" si="17"/>
        <v>3815.193774026854</v>
      </c>
      <c r="F44" s="1">
        <v>47118</v>
      </c>
      <c r="G44" s="6">
        <f t="shared" si="18"/>
        <v>3295.7061662617557</v>
      </c>
      <c r="H44" s="6">
        <f t="shared" si="13"/>
        <v>111.72443903627352</v>
      </c>
      <c r="I44" s="6">
        <f t="shared" si="15"/>
        <v>3400.6157440874331</v>
      </c>
    </row>
    <row r="45" spans="1:9" x14ac:dyDescent="0.25">
      <c r="A45" s="1">
        <v>47483</v>
      </c>
      <c r="B45" s="6">
        <f t="shared" si="16"/>
        <v>3815.193774026854</v>
      </c>
      <c r="C45" s="6">
        <f t="shared" si="14"/>
        <v>56.46486785559744</v>
      </c>
      <c r="D45" s="6">
        <f t="shared" si="17"/>
        <v>3871.6586418824513</v>
      </c>
      <c r="F45" s="1">
        <v>47483</v>
      </c>
      <c r="G45" s="6">
        <f t="shared" si="18"/>
        <v>3400.6157440874331</v>
      </c>
      <c r="H45" s="6">
        <f t="shared" si="13"/>
        <v>115.28087372456397</v>
      </c>
      <c r="I45" s="6">
        <f t="shared" si="15"/>
        <v>3508.8648245763734</v>
      </c>
    </row>
    <row r="46" spans="1:9" x14ac:dyDescent="0.25">
      <c r="A46" s="1">
        <v>47848</v>
      </c>
      <c r="B46" s="6">
        <f t="shared" ref="B46:B53" si="19">D45</f>
        <v>3871.6586418824513</v>
      </c>
      <c r="C46" s="6">
        <f t="shared" si="14"/>
        <v>57.300547899860284</v>
      </c>
      <c r="D46" s="6">
        <f t="shared" ref="D46:D53" si="20">B46+C46</f>
        <v>3928.9591897823116</v>
      </c>
      <c r="F46" s="1">
        <v>47848</v>
      </c>
      <c r="G46" s="6">
        <f t="shared" si="18"/>
        <v>3508.8648245763734</v>
      </c>
      <c r="H46" s="6">
        <f t="shared" si="13"/>
        <v>118.95051755313905</v>
      </c>
      <c r="I46" s="6">
        <f t="shared" si="15"/>
        <v>3620.5597114452535</v>
      </c>
    </row>
    <row r="47" spans="1:9" x14ac:dyDescent="0.25">
      <c r="A47" s="1">
        <v>48213</v>
      </c>
      <c r="B47" s="6">
        <f t="shared" si="19"/>
        <v>3928.9591897823116</v>
      </c>
      <c r="C47" s="6">
        <f t="shared" si="14"/>
        <v>58.148596008778213</v>
      </c>
      <c r="D47" s="6">
        <f t="shared" si="20"/>
        <v>3987.1077857910896</v>
      </c>
      <c r="F47" s="1">
        <v>48213</v>
      </c>
      <c r="G47" s="6">
        <f t="shared" si="18"/>
        <v>3620.5597114452535</v>
      </c>
      <c r="H47" s="6">
        <f t="shared" si="13"/>
        <v>122.73697421799409</v>
      </c>
      <c r="I47" s="6">
        <f t="shared" si="15"/>
        <v>3735.8100922919211</v>
      </c>
    </row>
    <row r="48" spans="1:9" x14ac:dyDescent="0.25">
      <c r="A48" s="1">
        <v>48579</v>
      </c>
      <c r="B48" s="6">
        <f t="shared" si="19"/>
        <v>3987.1077857910896</v>
      </c>
      <c r="C48" s="6">
        <f t="shared" si="14"/>
        <v>59.009195229708126</v>
      </c>
      <c r="D48" s="6">
        <f t="shared" si="20"/>
        <v>4046.1169810207975</v>
      </c>
      <c r="F48" s="1">
        <v>48579</v>
      </c>
      <c r="G48" s="6">
        <f t="shared" si="18"/>
        <v>3735.8100922919211</v>
      </c>
      <c r="H48" s="6">
        <f t="shared" si="13"/>
        <v>126.64396212869613</v>
      </c>
      <c r="I48" s="6">
        <f t="shared" si="15"/>
        <v>3854.7291463117763</v>
      </c>
    </row>
    <row r="49" spans="1:11" x14ac:dyDescent="0.25">
      <c r="A49" s="1">
        <v>48944</v>
      </c>
      <c r="B49" s="6">
        <f t="shared" si="19"/>
        <v>4046.1169810207975</v>
      </c>
      <c r="C49" s="6">
        <f t="shared" si="14"/>
        <v>59.882531319107805</v>
      </c>
      <c r="D49" s="6">
        <f t="shared" si="20"/>
        <v>4105.9995123399058</v>
      </c>
      <c r="F49" s="1">
        <v>48944</v>
      </c>
      <c r="G49" s="6">
        <f t="shared" si="18"/>
        <v>3854.7291463117763</v>
      </c>
      <c r="H49" s="6">
        <f t="shared" si="13"/>
        <v>130.67531805996921</v>
      </c>
      <c r="I49" s="6">
        <f t="shared" si="15"/>
        <v>3977.4336554430024</v>
      </c>
    </row>
    <row r="50" spans="1:11" x14ac:dyDescent="0.25">
      <c r="A50" s="1">
        <v>49309</v>
      </c>
      <c r="B50" s="6">
        <f t="shared" si="19"/>
        <v>4105.9995123399058</v>
      </c>
      <c r="C50" s="6">
        <f t="shared" si="14"/>
        <v>60.768792782630605</v>
      </c>
      <c r="D50" s="6">
        <f t="shared" si="20"/>
        <v>4166.7683051225367</v>
      </c>
      <c r="F50" s="1">
        <v>49309</v>
      </c>
      <c r="G50" s="6">
        <f t="shared" si="18"/>
        <v>3977.4336554430024</v>
      </c>
      <c r="H50" s="6">
        <f t="shared" si="13"/>
        <v>134.83500091951777</v>
      </c>
      <c r="I50" s="6">
        <f t="shared" si="15"/>
        <v>4104.044119049795</v>
      </c>
    </row>
    <row r="51" spans="1:11" x14ac:dyDescent="0.25">
      <c r="A51" s="1">
        <v>49674</v>
      </c>
      <c r="B51" s="6">
        <f t="shared" si="19"/>
        <v>4166.7683051225367</v>
      </c>
      <c r="C51" s="6">
        <f t="shared" si="14"/>
        <v>61.668170915813548</v>
      </c>
      <c r="D51" s="6">
        <f t="shared" si="20"/>
        <v>4228.4364760383505</v>
      </c>
      <c r="F51" s="1">
        <v>49674</v>
      </c>
      <c r="G51" s="6">
        <f t="shared" si="18"/>
        <v>4104.044119049795</v>
      </c>
      <c r="H51" s="6">
        <f t="shared" si="13"/>
        <v>139.12709563578804</v>
      </c>
      <c r="I51" s="6">
        <f t="shared" si="15"/>
        <v>4234.6848722562127</v>
      </c>
    </row>
    <row r="52" spans="1:11" x14ac:dyDescent="0.25">
      <c r="A52" s="1">
        <v>50040</v>
      </c>
      <c r="B52" s="6">
        <f t="shared" si="19"/>
        <v>4228.4364760383505</v>
      </c>
      <c r="C52" s="6">
        <f t="shared" si="14"/>
        <v>62.580859845367591</v>
      </c>
      <c r="D52" s="6">
        <f t="shared" si="20"/>
        <v>4291.0173358837183</v>
      </c>
      <c r="F52" s="1">
        <v>50040</v>
      </c>
      <c r="G52" s="6">
        <f t="shared" si="18"/>
        <v>4234.6848722562127</v>
      </c>
      <c r="H52" s="6">
        <f t="shared" si="13"/>
        <v>143.55581716948561</v>
      </c>
      <c r="I52" s="6">
        <f t="shared" si="15"/>
        <v>4369.484208046847</v>
      </c>
    </row>
    <row r="53" spans="1:11" x14ac:dyDescent="0.25">
      <c r="A53" s="1">
        <v>50405</v>
      </c>
      <c r="B53" s="6">
        <f t="shared" si="19"/>
        <v>4291.0173358837183</v>
      </c>
      <c r="C53" s="6">
        <f t="shared" si="14"/>
        <v>63.507056571079033</v>
      </c>
      <c r="D53" s="17">
        <f t="shared" si="20"/>
        <v>4354.5243924547976</v>
      </c>
      <c r="F53" s="1">
        <v>50405</v>
      </c>
      <c r="G53" s="6">
        <f t="shared" si="18"/>
        <v>4369.484208046847</v>
      </c>
      <c r="H53" s="6">
        <f t="shared" si="13"/>
        <v>148.1255146527881</v>
      </c>
      <c r="I53" s="6">
        <f t="shared" si="15"/>
        <v>4508.5745032542363</v>
      </c>
    </row>
    <row r="54" spans="1:11" x14ac:dyDescent="0.25">
      <c r="H54" s="9" t="s">
        <v>12</v>
      </c>
      <c r="I54" s="17">
        <f>(B3-G41)+I53</f>
        <v>5106.0245032542362</v>
      </c>
      <c r="K54" s="6"/>
    </row>
  </sheetData>
  <mergeCells count="7">
    <mergeCell ref="F8:I8"/>
    <mergeCell ref="F20:I20"/>
    <mergeCell ref="F35:I35"/>
    <mergeCell ref="A8:D8"/>
    <mergeCell ref="A2:B2"/>
    <mergeCell ref="A20:D20"/>
    <mergeCell ref="A35: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Simulazioni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2024-01-18T07:21:10Z</dcterms:created>
  <dcterms:modified xsi:type="dcterms:W3CDTF">2025-01-17T10:45:32Z</dcterms:modified>
</cp:coreProperties>
</file>