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150082ea0ffbfd3/Documenti/personale/CapitalMente/Risorse/Excel/"/>
    </mc:Choice>
  </mc:AlternateContent>
  <xr:revisionPtr revIDLastSave="88" documentId="8_{65B8C3AA-FC80-4D3B-9478-E3BD3796DD29}" xr6:coauthVersionLast="47" xr6:coauthVersionMax="47" xr10:uidLastSave="{4B1CE681-42BE-474A-8A12-EC1B4B12C541}"/>
  <bookViews>
    <workbookView xWindow="28680" yWindow="-120" windowWidth="29040" windowHeight="15720" xr2:uid="{2827947C-989F-46AD-A659-C39CCC2094F6}"/>
  </bookViews>
  <sheets>
    <sheet name="Esemp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K33" i="1" s="1"/>
  <c r="K30" i="1" l="1"/>
  <c r="K31" i="1" s="1"/>
  <c r="K16" i="1" l="1"/>
  <c r="K17" i="1"/>
  <c r="K18" i="1"/>
  <c r="K19" i="1"/>
  <c r="K20" i="1"/>
  <c r="K21" i="1"/>
  <c r="K22" i="1"/>
  <c r="K23" i="1"/>
  <c r="K24" i="1"/>
  <c r="K25" i="1"/>
  <c r="K26" i="1"/>
  <c r="K15" i="1"/>
  <c r="K4" i="1"/>
  <c r="K5" i="1"/>
  <c r="K6" i="1"/>
  <c r="K7" i="1"/>
  <c r="K8" i="1"/>
  <c r="K9" i="1"/>
  <c r="K10" i="1"/>
  <c r="K11" i="1"/>
  <c r="K12" i="1"/>
  <c r="K13" i="1"/>
  <c r="K14" i="1"/>
  <c r="K3" i="1"/>
  <c r="I4" i="1"/>
  <c r="I5" i="1" s="1"/>
  <c r="I6" i="1" s="1"/>
  <c r="F15" i="1"/>
  <c r="F12" i="1"/>
  <c r="F13" i="1" s="1"/>
  <c r="B15" i="1"/>
  <c r="B12" i="1"/>
  <c r="B13" i="1" s="1"/>
  <c r="I7" i="1" l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</calcChain>
</file>

<file path=xl/sharedStrings.xml><?xml version="1.0" encoding="utf-8"?>
<sst xmlns="http://schemas.openxmlformats.org/spreadsheetml/2006/main" count="19" uniqueCount="7">
  <si>
    <t>Date</t>
  </si>
  <si>
    <t>Flussi</t>
  </si>
  <si>
    <t>Acquisto</t>
  </si>
  <si>
    <t>TIR</t>
  </si>
  <si>
    <t>Rend. Totale</t>
  </si>
  <si>
    <t>Rend. Annualizzato</t>
  </si>
  <si>
    <t>Tasso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</si>
</sst>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14" fontId="0" fillId="0" borderId="0" xfId="0" applyNumberFormat="1"/>
    <xf numFmtId="10" fontId="0" fillId="0" borderId="0" xfId="1" applyNumberFormat="1" applyFont="1"/>
    <xf numFmtId="164" fontId="0" fillId="3" borderId="0" xfId="1" applyNumberFormat="1" applyFont="1" applyFill="1"/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10" fontId="0" fillId="0" borderId="0" xfId="0" applyNumberFormat="1"/>
    <xf numFmtId="2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C55A1-5381-4473-973B-9D3B4C46DDDA}">
  <dimension ref="A1:M33"/>
  <sheetViews>
    <sheetView tabSelected="1" workbookViewId="0">
      <selection activeCell="P14" sqref="P14"/>
    </sheetView>
  </sheetViews>
  <sheetFormatPr defaultRowHeight="15" x14ac:dyDescent="0.25"/>
  <cols>
    <col min="1" max="1" width="17.42578125" customWidth="1"/>
    <col min="2" max="2" width="14" customWidth="1"/>
    <col min="5" max="5" width="17.42578125" customWidth="1"/>
    <col min="6" max="6" width="14" customWidth="1"/>
    <col min="9" max="9" width="18.7109375" customWidth="1"/>
    <col min="10" max="10" width="18.140625" customWidth="1"/>
    <col min="11" max="11" width="14" customWidth="1"/>
    <col min="13" max="13" width="10.42578125" bestFit="1" customWidth="1"/>
  </cols>
  <sheetData>
    <row r="1" spans="1:13" x14ac:dyDescent="0.25">
      <c r="A1" s="1" t="s">
        <v>0</v>
      </c>
      <c r="B1" s="1" t="s">
        <v>1</v>
      </c>
      <c r="E1" s="1" t="s">
        <v>0</v>
      </c>
      <c r="F1" s="1" t="s">
        <v>1</v>
      </c>
      <c r="I1" s="1" t="s">
        <v>0</v>
      </c>
      <c r="J1" s="1" t="s">
        <v>6</v>
      </c>
      <c r="K1" s="1" t="s">
        <v>1</v>
      </c>
    </row>
    <row r="2" spans="1:13" x14ac:dyDescent="0.25">
      <c r="A2" s="2">
        <v>45658</v>
      </c>
      <c r="B2">
        <v>-100</v>
      </c>
      <c r="C2" t="s">
        <v>2</v>
      </c>
      <c r="E2" s="2">
        <v>45658</v>
      </c>
      <c r="F2">
        <v>-100</v>
      </c>
      <c r="G2" t="s">
        <v>2</v>
      </c>
      <c r="I2" s="2">
        <v>45350</v>
      </c>
      <c r="J2" s="2"/>
      <c r="K2">
        <v>-100</v>
      </c>
      <c r="L2" t="s">
        <v>2</v>
      </c>
    </row>
    <row r="3" spans="1:13" x14ac:dyDescent="0.25">
      <c r="A3" s="2">
        <v>45839</v>
      </c>
      <c r="B3">
        <v>1.5</v>
      </c>
      <c r="E3" s="2">
        <v>46023</v>
      </c>
      <c r="F3">
        <v>3</v>
      </c>
      <c r="I3" s="2">
        <v>45448</v>
      </c>
      <c r="J3" s="7">
        <v>3.2500000000000001E-2</v>
      </c>
      <c r="K3" s="8">
        <f>ABS($K$2*J3)/4</f>
        <v>0.8125</v>
      </c>
      <c r="M3" s="2"/>
    </row>
    <row r="4" spans="1:13" x14ac:dyDescent="0.25">
      <c r="A4" s="2">
        <v>46023</v>
      </c>
      <c r="B4">
        <v>1.5</v>
      </c>
      <c r="E4" s="2">
        <v>46388</v>
      </c>
      <c r="F4">
        <v>3</v>
      </c>
      <c r="I4" s="2">
        <f>EDATE(I3,3)</f>
        <v>45540</v>
      </c>
      <c r="J4" s="7">
        <v>3.2500000000000001E-2</v>
      </c>
      <c r="K4" s="8">
        <f t="shared" ref="K4:K14" si="0">ABS($K$2*J4)/4</f>
        <v>0.8125</v>
      </c>
    </row>
    <row r="5" spans="1:13" x14ac:dyDescent="0.25">
      <c r="A5" s="2">
        <v>46204</v>
      </c>
      <c r="B5">
        <v>1.5</v>
      </c>
      <c r="E5" s="2">
        <v>46753</v>
      </c>
      <c r="F5">
        <v>3</v>
      </c>
      <c r="I5" s="2">
        <f t="shared" ref="I5:I26" si="1">EDATE(I4,3)</f>
        <v>45631</v>
      </c>
      <c r="J5" s="7">
        <v>3.2500000000000001E-2</v>
      </c>
      <c r="K5" s="8">
        <f t="shared" si="0"/>
        <v>0.8125</v>
      </c>
    </row>
    <row r="6" spans="1:13" x14ac:dyDescent="0.25">
      <c r="A6" s="2">
        <v>46388</v>
      </c>
      <c r="B6">
        <v>1.5</v>
      </c>
      <c r="E6" s="2">
        <v>47119</v>
      </c>
      <c r="F6">
        <v>103</v>
      </c>
      <c r="I6" s="2">
        <f t="shared" si="1"/>
        <v>45721</v>
      </c>
      <c r="J6" s="7">
        <v>3.2500000000000001E-2</v>
      </c>
      <c r="K6" s="8">
        <f t="shared" si="0"/>
        <v>0.8125</v>
      </c>
    </row>
    <row r="7" spans="1:13" x14ac:dyDescent="0.25">
      <c r="A7" s="2">
        <v>46569</v>
      </c>
      <c r="B7">
        <v>1.5</v>
      </c>
      <c r="I7" s="2">
        <f t="shared" si="1"/>
        <v>45813</v>
      </c>
      <c r="J7" s="7">
        <v>3.2500000000000001E-2</v>
      </c>
      <c r="K7" s="8">
        <f t="shared" si="0"/>
        <v>0.8125</v>
      </c>
    </row>
    <row r="8" spans="1:13" x14ac:dyDescent="0.25">
      <c r="A8" s="2">
        <v>46753</v>
      </c>
      <c r="B8">
        <v>1.5</v>
      </c>
      <c r="I8" s="2">
        <f t="shared" si="1"/>
        <v>45905</v>
      </c>
      <c r="J8" s="7">
        <v>3.2500000000000001E-2</v>
      </c>
      <c r="K8" s="8">
        <f t="shared" si="0"/>
        <v>0.8125</v>
      </c>
    </row>
    <row r="9" spans="1:13" x14ac:dyDescent="0.25">
      <c r="A9" s="2">
        <v>46935</v>
      </c>
      <c r="B9">
        <v>1.5</v>
      </c>
      <c r="I9" s="2">
        <f t="shared" si="1"/>
        <v>45996</v>
      </c>
      <c r="J9" s="7">
        <v>3.2500000000000001E-2</v>
      </c>
      <c r="K9" s="8">
        <f t="shared" si="0"/>
        <v>0.8125</v>
      </c>
    </row>
    <row r="10" spans="1:13" x14ac:dyDescent="0.25">
      <c r="A10" s="2">
        <v>47119</v>
      </c>
      <c r="B10">
        <v>101.5</v>
      </c>
      <c r="I10" s="2">
        <f t="shared" si="1"/>
        <v>46086</v>
      </c>
      <c r="J10" s="7">
        <v>3.2500000000000001E-2</v>
      </c>
      <c r="K10" s="8">
        <f t="shared" si="0"/>
        <v>0.8125</v>
      </c>
    </row>
    <row r="11" spans="1:13" x14ac:dyDescent="0.25">
      <c r="I11" s="2">
        <f t="shared" si="1"/>
        <v>46178</v>
      </c>
      <c r="J11" s="7">
        <v>3.2500000000000001E-2</v>
      </c>
      <c r="K11" s="8">
        <f t="shared" si="0"/>
        <v>0.8125</v>
      </c>
    </row>
    <row r="12" spans="1:13" x14ac:dyDescent="0.25">
      <c r="A12" s="5" t="s">
        <v>4</v>
      </c>
      <c r="B12" s="3">
        <f>SUM(B3:B10)/(-B2)-1</f>
        <v>0.12000000000000011</v>
      </c>
      <c r="E12" s="5" t="s">
        <v>4</v>
      </c>
      <c r="F12" s="3">
        <f>SUM(F3:F6)/(-F2)-1</f>
        <v>0.12000000000000011</v>
      </c>
      <c r="I12" s="2">
        <f t="shared" si="1"/>
        <v>46270</v>
      </c>
      <c r="J12" s="7">
        <v>3.2500000000000001E-2</v>
      </c>
      <c r="K12" s="8">
        <f t="shared" si="0"/>
        <v>0.8125</v>
      </c>
    </row>
    <row r="13" spans="1:13" x14ac:dyDescent="0.25">
      <c r="A13" s="5" t="s">
        <v>5</v>
      </c>
      <c r="B13" s="3">
        <f>(1+B12)^(1/4)-1</f>
        <v>2.8737344722080227E-2</v>
      </c>
      <c r="E13" s="5" t="s">
        <v>5</v>
      </c>
      <c r="F13" s="3">
        <f>(1+F12)^(1/4)-1</f>
        <v>2.8737344722080227E-2</v>
      </c>
      <c r="I13" s="2">
        <f t="shared" si="1"/>
        <v>46361</v>
      </c>
      <c r="J13" s="7">
        <v>3.2500000000000001E-2</v>
      </c>
      <c r="K13" s="8">
        <f t="shared" si="0"/>
        <v>0.8125</v>
      </c>
    </row>
    <row r="14" spans="1:13" x14ac:dyDescent="0.25">
      <c r="A14" s="5"/>
      <c r="E14" s="5"/>
      <c r="I14" s="2">
        <f t="shared" si="1"/>
        <v>46451</v>
      </c>
      <c r="J14" s="7">
        <v>3.2500000000000001E-2</v>
      </c>
      <c r="K14" s="8">
        <f t="shared" si="0"/>
        <v>0.8125</v>
      </c>
    </row>
    <row r="15" spans="1:13" x14ac:dyDescent="0.25">
      <c r="A15" s="6" t="s">
        <v>3</v>
      </c>
      <c r="B15" s="4">
        <f>XIRR(B2:B10,A2:A10,)</f>
        <v>3.0206653475761413E-2</v>
      </c>
      <c r="E15" s="6" t="s">
        <v>3</v>
      </c>
      <c r="F15" s="4">
        <f>XIRR(F2:F6,E2:E6)</f>
        <v>2.9980078339576714E-2</v>
      </c>
      <c r="I15" s="2">
        <f t="shared" si="1"/>
        <v>46543</v>
      </c>
      <c r="J15" s="7">
        <v>0.04</v>
      </c>
      <c r="K15" s="8">
        <f>ABS($K$2*J15)/4</f>
        <v>1</v>
      </c>
    </row>
    <row r="16" spans="1:13" x14ac:dyDescent="0.25">
      <c r="I16" s="2">
        <f t="shared" si="1"/>
        <v>46635</v>
      </c>
      <c r="J16" s="7">
        <v>0.04</v>
      </c>
      <c r="K16" s="8">
        <f t="shared" ref="K16:K26" si="2">ABS($K$2*J16)/4</f>
        <v>1</v>
      </c>
    </row>
    <row r="17" spans="9:11" x14ac:dyDescent="0.25">
      <c r="I17" s="2">
        <f t="shared" si="1"/>
        <v>46726</v>
      </c>
      <c r="J17" s="7">
        <v>0.04</v>
      </c>
      <c r="K17" s="8">
        <f t="shared" si="2"/>
        <v>1</v>
      </c>
    </row>
    <row r="18" spans="9:11" x14ac:dyDescent="0.25">
      <c r="I18" s="2">
        <f t="shared" si="1"/>
        <v>46817</v>
      </c>
      <c r="J18" s="7">
        <v>0.04</v>
      </c>
      <c r="K18" s="8">
        <f t="shared" si="2"/>
        <v>1</v>
      </c>
    </row>
    <row r="19" spans="9:11" x14ac:dyDescent="0.25">
      <c r="I19" s="2">
        <f t="shared" si="1"/>
        <v>46909</v>
      </c>
      <c r="J19" s="7">
        <v>0.04</v>
      </c>
      <c r="K19" s="8">
        <f t="shared" si="2"/>
        <v>1</v>
      </c>
    </row>
    <row r="20" spans="9:11" x14ac:dyDescent="0.25">
      <c r="I20" s="2">
        <f t="shared" si="1"/>
        <v>47001</v>
      </c>
      <c r="J20" s="7">
        <v>0.04</v>
      </c>
      <c r="K20" s="8">
        <f t="shared" si="2"/>
        <v>1</v>
      </c>
    </row>
    <row r="21" spans="9:11" x14ac:dyDescent="0.25">
      <c r="I21" s="2">
        <f t="shared" si="1"/>
        <v>47092</v>
      </c>
      <c r="J21" s="7">
        <v>0.04</v>
      </c>
      <c r="K21" s="8">
        <f t="shared" si="2"/>
        <v>1</v>
      </c>
    </row>
    <row r="22" spans="9:11" x14ac:dyDescent="0.25">
      <c r="I22" s="2">
        <f t="shared" si="1"/>
        <v>47182</v>
      </c>
      <c r="J22" s="7">
        <v>0.04</v>
      </c>
      <c r="K22" s="8">
        <f t="shared" si="2"/>
        <v>1</v>
      </c>
    </row>
    <row r="23" spans="9:11" x14ac:dyDescent="0.25">
      <c r="I23" s="2">
        <f t="shared" si="1"/>
        <v>47274</v>
      </c>
      <c r="J23" s="7">
        <v>0.04</v>
      </c>
      <c r="K23" s="8">
        <f t="shared" si="2"/>
        <v>1</v>
      </c>
    </row>
    <row r="24" spans="9:11" x14ac:dyDescent="0.25">
      <c r="I24" s="2">
        <f t="shared" si="1"/>
        <v>47366</v>
      </c>
      <c r="J24" s="7">
        <v>0.04</v>
      </c>
      <c r="K24" s="8">
        <f t="shared" si="2"/>
        <v>1</v>
      </c>
    </row>
    <row r="25" spans="9:11" x14ac:dyDescent="0.25">
      <c r="I25" s="2">
        <f t="shared" si="1"/>
        <v>47457</v>
      </c>
      <c r="J25" s="7">
        <v>0.04</v>
      </c>
      <c r="K25" s="8">
        <f t="shared" si="2"/>
        <v>1</v>
      </c>
    </row>
    <row r="26" spans="9:11" x14ac:dyDescent="0.25">
      <c r="I26" s="2">
        <f t="shared" si="1"/>
        <v>47547</v>
      </c>
      <c r="J26" s="7">
        <v>0.04</v>
      </c>
      <c r="K26" s="8">
        <f t="shared" si="2"/>
        <v>1</v>
      </c>
    </row>
    <row r="27" spans="9:11" x14ac:dyDescent="0.25">
      <c r="I27" s="2">
        <f>I26</f>
        <v>47547</v>
      </c>
      <c r="J27" s="7">
        <v>7.0000000000000001E-3</v>
      </c>
      <c r="K27" s="8">
        <f>ABS($K$2*J27)</f>
        <v>0.70000000000000007</v>
      </c>
    </row>
    <row r="28" spans="9:11" x14ac:dyDescent="0.25">
      <c r="I28" s="2">
        <f>I27</f>
        <v>47547</v>
      </c>
      <c r="J28" s="2"/>
      <c r="K28">
        <v>100</v>
      </c>
    </row>
    <row r="29" spans="9:11" x14ac:dyDescent="0.25">
      <c r="I29" s="2"/>
      <c r="J29" s="2"/>
    </row>
    <row r="30" spans="9:11" x14ac:dyDescent="0.25">
      <c r="I30" s="5"/>
      <c r="J30" s="5" t="s">
        <v>4</v>
      </c>
      <c r="K30" s="3">
        <f>SUM(K3:K28)/(-K2)-1</f>
        <v>0.22449999999999992</v>
      </c>
    </row>
    <row r="31" spans="9:11" x14ac:dyDescent="0.25">
      <c r="I31" s="5"/>
      <c r="J31" s="5" t="s">
        <v>5</v>
      </c>
      <c r="K31" s="3">
        <f>(1+K30)^(1/6)-1</f>
        <v>3.4331612311200965E-2</v>
      </c>
    </row>
    <row r="32" spans="9:11" x14ac:dyDescent="0.25">
      <c r="I32" s="5"/>
      <c r="J32" s="5"/>
    </row>
    <row r="33" spans="9:11" x14ac:dyDescent="0.25">
      <c r="I33" s="6"/>
      <c r="J33" s="6" t="s">
        <v>3</v>
      </c>
      <c r="K33" s="4">
        <f>XIRR(K2:K28,I2:I28)</f>
        <v>3.7473443150520327E-2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Esempio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Fabbri</dc:creator>
  <cp:lastModifiedBy>Stefano Fabbri</cp:lastModifiedBy>
  <dcterms:created xsi:type="dcterms:W3CDTF">2024-09-03T04:56:14Z</dcterms:created>
  <dcterms:modified xsi:type="dcterms:W3CDTF">2024-09-05T13:59:10Z</dcterms:modified>
</cp:coreProperties>
</file>