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150082ea0ffbfd3/Documenti/personale/CapitalMente/Risorse/Excel/"/>
    </mc:Choice>
  </mc:AlternateContent>
  <xr:revisionPtr revIDLastSave="159" documentId="8_{4F5329CF-AE37-41E7-A781-0E228C94F864}" xr6:coauthVersionLast="47" xr6:coauthVersionMax="47" xr10:uidLastSave="{E9FB7D17-59E6-4121-9957-A94D389E1179}"/>
  <bookViews>
    <workbookView xWindow="28680" yWindow="-120" windowWidth="29040" windowHeight="17520" xr2:uid="{3BE04377-6945-44E3-815F-2EC16DE3C8C3}"/>
  </bookViews>
  <sheets>
    <sheet name="Simulazione FIR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0" i="1" l="1"/>
  <c r="D30" i="1" s="1"/>
  <c r="D6" i="1" l="1"/>
  <c r="D5" i="1"/>
  <c r="F5" i="1" s="1"/>
  <c r="B30" i="1"/>
  <c r="A31" i="1"/>
  <c r="D31" i="1" s="1"/>
  <c r="C30" i="1" l="1"/>
  <c r="E30" i="1"/>
  <c r="A32" i="1"/>
  <c r="D32" i="1" s="1"/>
  <c r="B31" i="1" l="1"/>
  <c r="C31" i="1" s="1"/>
  <c r="E32" i="1"/>
  <c r="E31" i="1"/>
  <c r="A33" i="1"/>
  <c r="D33" i="1" s="1"/>
  <c r="B32" i="1" l="1"/>
  <c r="C32" i="1" s="1"/>
  <c r="B33" i="1" s="1"/>
  <c r="E33" i="1"/>
  <c r="A34" i="1"/>
  <c r="D34" i="1" s="1"/>
  <c r="C33" i="1" l="1"/>
  <c r="B34" i="1" s="1"/>
  <c r="E34" i="1"/>
  <c r="A35" i="1"/>
  <c r="D35" i="1" s="1"/>
  <c r="E35" i="1" l="1"/>
  <c r="A36" i="1"/>
  <c r="D36" i="1" s="1"/>
  <c r="C34" i="1" l="1"/>
  <c r="B35" i="1" s="1"/>
  <c r="E36" i="1"/>
  <c r="A37" i="1"/>
  <c r="D37" i="1" s="1"/>
  <c r="C35" i="1" l="1"/>
  <c r="B36" i="1" s="1"/>
  <c r="E37" i="1"/>
  <c r="A38" i="1"/>
  <c r="D38" i="1" s="1"/>
  <c r="C36" i="1" l="1"/>
  <c r="B37" i="1" s="1"/>
  <c r="E38" i="1"/>
  <c r="A39" i="1"/>
  <c r="D39" i="1" s="1"/>
  <c r="C37" i="1" l="1"/>
  <c r="B38" i="1" s="1"/>
  <c r="E39" i="1"/>
  <c r="A40" i="1"/>
  <c r="D40" i="1" s="1"/>
  <c r="C38" i="1" l="1"/>
  <c r="B39" i="1" s="1"/>
  <c r="E40" i="1"/>
  <c r="A41" i="1"/>
  <c r="D41" i="1" s="1"/>
  <c r="C39" i="1" l="1"/>
  <c r="B40" i="1" s="1"/>
  <c r="E41" i="1"/>
  <c r="A42" i="1"/>
  <c r="D42" i="1" s="1"/>
  <c r="C40" i="1" l="1"/>
  <c r="B41" i="1" s="1"/>
  <c r="E42" i="1"/>
  <c r="A43" i="1"/>
  <c r="D43" i="1" s="1"/>
  <c r="C41" i="1" l="1"/>
  <c r="B42" i="1" s="1"/>
  <c r="E43" i="1"/>
  <c r="A44" i="1"/>
  <c r="D44" i="1" s="1"/>
  <c r="C42" i="1" l="1"/>
  <c r="B43" i="1" s="1"/>
  <c r="E44" i="1"/>
  <c r="A45" i="1"/>
  <c r="D45" i="1" s="1"/>
  <c r="C43" i="1" l="1"/>
  <c r="B44" i="1" s="1"/>
  <c r="E45" i="1"/>
  <c r="A46" i="1"/>
  <c r="D46" i="1" s="1"/>
  <c r="C44" i="1" l="1"/>
  <c r="B45" i="1" s="1"/>
  <c r="E46" i="1"/>
  <c r="A47" i="1"/>
  <c r="D47" i="1" s="1"/>
  <c r="C45" i="1" l="1"/>
  <c r="B46" i="1" s="1"/>
  <c r="E47" i="1"/>
  <c r="A48" i="1"/>
  <c r="D48" i="1" s="1"/>
  <c r="C46" i="1" l="1"/>
  <c r="B47" i="1" s="1"/>
  <c r="A49" i="1"/>
  <c r="D49" i="1" s="1"/>
  <c r="C47" i="1" l="1"/>
  <c r="B48" i="1" s="1"/>
  <c r="E48" i="1"/>
  <c r="A50" i="1"/>
  <c r="D50" i="1" s="1"/>
  <c r="E49" i="1"/>
  <c r="C48" i="1" l="1"/>
  <c r="B49" i="1" s="1"/>
  <c r="A51" i="1"/>
  <c r="D51" i="1" s="1"/>
  <c r="C49" i="1" l="1"/>
  <c r="B50" i="1" s="1"/>
  <c r="E50" i="1"/>
  <c r="A52" i="1"/>
  <c r="D52" i="1" s="1"/>
  <c r="E51" i="1"/>
  <c r="C50" i="1" l="1"/>
  <c r="B51" i="1" s="1"/>
  <c r="A53" i="1"/>
  <c r="D53" i="1" s="1"/>
  <c r="C51" i="1" l="1"/>
  <c r="B52" i="1" s="1"/>
  <c r="E52" i="1"/>
  <c r="A54" i="1"/>
  <c r="D54" i="1" s="1"/>
  <c r="E53" i="1"/>
  <c r="C52" i="1" l="1"/>
  <c r="B53" i="1" s="1"/>
  <c r="A55" i="1"/>
  <c r="D55" i="1" s="1"/>
  <c r="E54" i="1"/>
  <c r="C53" i="1" l="1"/>
  <c r="B54" i="1" s="1"/>
  <c r="A56" i="1"/>
  <c r="D56" i="1" s="1"/>
  <c r="E55" i="1"/>
  <c r="C54" i="1" l="1"/>
  <c r="B55" i="1" s="1"/>
  <c r="A57" i="1"/>
  <c r="D57" i="1" s="1"/>
  <c r="E56" i="1"/>
  <c r="C55" i="1" l="1"/>
  <c r="B56" i="1" s="1"/>
  <c r="A58" i="1"/>
  <c r="D58" i="1" s="1"/>
  <c r="C56" i="1" l="1"/>
  <c r="B57" i="1" s="1"/>
  <c r="E57" i="1"/>
  <c r="A59" i="1"/>
  <c r="D59" i="1" s="1"/>
  <c r="E58" i="1"/>
  <c r="C57" i="1" l="1"/>
  <c r="B58" i="1" s="1"/>
  <c r="A60" i="1"/>
  <c r="D60" i="1" s="1"/>
  <c r="C58" i="1" l="1"/>
  <c r="B59" i="1" s="1"/>
  <c r="E59" i="1"/>
  <c r="A61" i="1"/>
  <c r="D61" i="1" s="1"/>
  <c r="E60" i="1"/>
  <c r="C59" i="1" l="1"/>
  <c r="B60" i="1" s="1"/>
  <c r="A62" i="1"/>
  <c r="D62" i="1" s="1"/>
  <c r="C60" i="1" l="1"/>
  <c r="B61" i="1" s="1"/>
  <c r="E61" i="1"/>
  <c r="A63" i="1"/>
  <c r="D63" i="1" s="1"/>
  <c r="E62" i="1"/>
  <c r="C61" i="1" l="1"/>
  <c r="B62" i="1" s="1"/>
  <c r="A64" i="1"/>
  <c r="D64" i="1" s="1"/>
  <c r="C62" i="1" l="1"/>
  <c r="B63" i="1" s="1"/>
  <c r="E63" i="1"/>
  <c r="A65" i="1"/>
  <c r="D65" i="1" s="1"/>
  <c r="E64" i="1"/>
  <c r="C63" i="1" l="1"/>
  <c r="B64" i="1" s="1"/>
  <c r="A66" i="1"/>
  <c r="D66" i="1" s="1"/>
  <c r="C64" i="1" l="1"/>
  <c r="B65" i="1" s="1"/>
  <c r="E65" i="1"/>
  <c r="A67" i="1"/>
  <c r="D67" i="1" s="1"/>
  <c r="E66" i="1"/>
  <c r="C65" i="1" l="1"/>
  <c r="B66" i="1" s="1"/>
  <c r="A68" i="1"/>
  <c r="D68" i="1" s="1"/>
  <c r="C66" i="1" l="1"/>
  <c r="B67" i="1" s="1"/>
  <c r="E67" i="1"/>
  <c r="A69" i="1"/>
  <c r="E68" i="1"/>
  <c r="D69" i="1" l="1"/>
  <c r="A70" i="1"/>
  <c r="C67" i="1"/>
  <c r="B68" i="1" s="1"/>
  <c r="A71" i="1" l="1"/>
  <c r="D70" i="1"/>
  <c r="E70" i="1" s="1"/>
  <c r="C68" i="1"/>
  <c r="B69" i="1" s="1"/>
  <c r="E69" i="1"/>
  <c r="D71" i="1" l="1"/>
  <c r="E71" i="1" s="1"/>
  <c r="A72" i="1"/>
  <c r="C69" i="1"/>
  <c r="B70" i="1" s="1"/>
  <c r="C70" i="1" l="1"/>
  <c r="B71" i="1" s="1"/>
  <c r="A73" i="1"/>
  <c r="D72" i="1"/>
  <c r="E72" i="1" s="1"/>
  <c r="D73" i="1" l="1"/>
  <c r="E73" i="1" s="1"/>
  <c r="A74" i="1"/>
  <c r="C71" i="1"/>
  <c r="B72" i="1" s="1"/>
  <c r="C72" i="1" l="1"/>
  <c r="B73" i="1" s="1"/>
  <c r="C73" i="1" s="1"/>
  <c r="B74" i="1" s="1"/>
  <c r="D74" i="1"/>
  <c r="E74" i="1" s="1"/>
  <c r="A75" i="1"/>
  <c r="D75" i="1" l="1"/>
  <c r="E75" i="1" s="1"/>
  <c r="A76" i="1"/>
  <c r="C74" i="1"/>
  <c r="B75" i="1" s="1"/>
  <c r="C75" i="1" l="1"/>
  <c r="B76" i="1" s="1"/>
  <c r="C76" i="1" s="1"/>
  <c r="D76" i="1"/>
  <c r="E76" i="1" s="1"/>
  <c r="A77" i="1"/>
  <c r="A78" i="1" l="1"/>
  <c r="D77" i="1"/>
  <c r="E77" i="1" s="1"/>
  <c r="B77" i="1"/>
  <c r="C77" i="1" l="1"/>
  <c r="B78" i="1" s="1"/>
  <c r="C78" i="1" s="1"/>
  <c r="D78" i="1"/>
  <c r="E78" i="1" s="1"/>
  <c r="A79" i="1"/>
  <c r="B79" i="1" l="1"/>
  <c r="C79" i="1"/>
  <c r="D79" i="1"/>
  <c r="E79" i="1" s="1"/>
  <c r="A80" i="1"/>
  <c r="B80" i="1" l="1"/>
  <c r="C80" i="1" s="1"/>
  <c r="D80" i="1"/>
  <c r="E80" i="1" s="1"/>
</calcChain>
</file>

<file path=xl/sharedStrings.xml><?xml version="1.0" encoding="utf-8"?>
<sst xmlns="http://schemas.openxmlformats.org/spreadsheetml/2006/main" count="15" uniqueCount="14">
  <si>
    <t>Età</t>
  </si>
  <si>
    <t>Capitale</t>
  </si>
  <si>
    <t>Prelievo</t>
  </si>
  <si>
    <t>Inflazione</t>
  </si>
  <si>
    <t>Pensione (da 67 anni)</t>
  </si>
  <si>
    <t>Annuale</t>
  </si>
  <si>
    <t>Mensile</t>
  </si>
  <si>
    <t>Interessi</t>
  </si>
  <si>
    <t>Pensione</t>
  </si>
  <si>
    <t>Età FIRE</t>
  </si>
  <si>
    <t>Interesse netto</t>
  </si>
  <si>
    <t>Spesa</t>
  </si>
  <si>
    <t>Bollo</t>
  </si>
  <si>
    <t>Rapporto Spese / Capitale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</si>
</sst>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#,##0\ [$€-410]"/>
    <numFmt numFmtId="165" formatCode="_-* #,##0\ &quot;€&quot;_-;\-* #,##0\ &quot;€&quot;_-;_-* &quot;-&quot;??\ &quot;€&quot;_-;_-@_-"/>
  </numFmts>
  <fonts count="5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19">
    <xf numFmtId="0" fontId="0" fillId="0" borderId="0" xfId="0"/>
    <xf numFmtId="164" fontId="0" fillId="0" borderId="0" xfId="0" applyNumberFormat="1"/>
    <xf numFmtId="0" fontId="1" fillId="0" borderId="0" xfId="0" applyFont="1" applyAlignment="1">
      <alignment horizontal="center" vertical="center" wrapText="1"/>
    </xf>
    <xf numFmtId="0" fontId="4" fillId="0" borderId="0" xfId="0" applyFont="1"/>
    <xf numFmtId="164" fontId="4" fillId="0" borderId="0" xfId="0" applyNumberFormat="1" applyFont="1"/>
    <xf numFmtId="165" fontId="0" fillId="0" borderId="0" xfId="2" applyNumberFormat="1" applyFont="1"/>
    <xf numFmtId="0" fontId="0" fillId="2" borderId="1" xfId="0" applyFill="1" applyBorder="1"/>
    <xf numFmtId="164" fontId="0" fillId="2" borderId="1" xfId="0" applyNumberFormat="1" applyFill="1" applyBorder="1"/>
    <xf numFmtId="164" fontId="0" fillId="0" borderId="1" xfId="0" applyNumberFormat="1" applyBorder="1"/>
    <xf numFmtId="0" fontId="0" fillId="0" borderId="1" xfId="0" applyBorder="1"/>
    <xf numFmtId="0" fontId="4" fillId="0" borderId="1" xfId="0" applyFont="1" applyBorder="1" applyAlignment="1">
      <alignment horizontal="right"/>
    </xf>
    <xf numFmtId="9" fontId="4" fillId="0" borderId="0" xfId="1" applyFont="1"/>
    <xf numFmtId="0" fontId="3" fillId="3" borderId="1" xfId="0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10" fontId="0" fillId="2" borderId="1" xfId="0" applyNumberFormat="1" applyFill="1" applyBorder="1"/>
    <xf numFmtId="10" fontId="0" fillId="0" borderId="0" xfId="1" applyNumberFormat="1" applyFont="1"/>
    <xf numFmtId="10" fontId="0" fillId="4" borderId="1" xfId="1" applyNumberFormat="1" applyFont="1" applyFill="1" applyBorder="1" applyAlignment="1">
      <alignment horizontal="right" vertical="center"/>
    </xf>
    <xf numFmtId="0" fontId="4" fillId="0" borderId="1" xfId="0" applyFont="1" applyBorder="1" applyAlignment="1">
      <alignment horizontal="right"/>
    </xf>
    <xf numFmtId="0" fontId="4" fillId="0" borderId="1" xfId="0" applyFont="1" applyBorder="1" applyAlignment="1">
      <alignment horizontal="right" vertical="center" wrapText="1"/>
    </xf>
  </cellXfs>
  <cellStyles count="3">
    <cellStyle name="Normale" xfId="0" builtinId="0"/>
    <cellStyle name="Percentuale" xfId="1" builtinId="5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'Simulazione FIRE'!$B$29</c:f>
              <c:strCache>
                <c:ptCount val="1"/>
                <c:pt idx="0">
                  <c:v>Capitale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'Simulazione FIRE'!$A$30:$A$80</c:f>
              <c:numCache>
                <c:formatCode>General</c:formatCode>
                <c:ptCount val="51"/>
                <c:pt idx="0">
                  <c:v>60</c:v>
                </c:pt>
                <c:pt idx="1">
                  <c:v>61</c:v>
                </c:pt>
                <c:pt idx="2">
                  <c:v>62</c:v>
                </c:pt>
                <c:pt idx="3">
                  <c:v>63</c:v>
                </c:pt>
                <c:pt idx="4">
                  <c:v>64</c:v>
                </c:pt>
                <c:pt idx="5">
                  <c:v>65</c:v>
                </c:pt>
                <c:pt idx="6">
                  <c:v>66</c:v>
                </c:pt>
                <c:pt idx="7">
                  <c:v>67</c:v>
                </c:pt>
                <c:pt idx="8">
                  <c:v>68</c:v>
                </c:pt>
                <c:pt idx="9">
                  <c:v>69</c:v>
                </c:pt>
                <c:pt idx="10">
                  <c:v>70</c:v>
                </c:pt>
                <c:pt idx="11">
                  <c:v>71</c:v>
                </c:pt>
                <c:pt idx="12">
                  <c:v>72</c:v>
                </c:pt>
                <c:pt idx="13">
                  <c:v>73</c:v>
                </c:pt>
                <c:pt idx="14">
                  <c:v>74</c:v>
                </c:pt>
                <c:pt idx="15">
                  <c:v>75</c:v>
                </c:pt>
                <c:pt idx="16">
                  <c:v>76</c:v>
                </c:pt>
                <c:pt idx="17">
                  <c:v>77</c:v>
                </c:pt>
                <c:pt idx="18">
                  <c:v>78</c:v>
                </c:pt>
                <c:pt idx="19">
                  <c:v>79</c:v>
                </c:pt>
                <c:pt idx="20">
                  <c:v>80</c:v>
                </c:pt>
                <c:pt idx="21">
                  <c:v>81</c:v>
                </c:pt>
                <c:pt idx="22">
                  <c:v>82</c:v>
                </c:pt>
                <c:pt idx="23">
                  <c:v>83</c:v>
                </c:pt>
                <c:pt idx="24">
                  <c:v>84</c:v>
                </c:pt>
                <c:pt idx="25">
                  <c:v>85</c:v>
                </c:pt>
                <c:pt idx="26">
                  <c:v>86</c:v>
                </c:pt>
                <c:pt idx="27">
                  <c:v>87</c:v>
                </c:pt>
                <c:pt idx="28">
                  <c:v>88</c:v>
                </c:pt>
                <c:pt idx="29">
                  <c:v>89</c:v>
                </c:pt>
                <c:pt idx="30">
                  <c:v>90</c:v>
                </c:pt>
                <c:pt idx="31">
                  <c:v>91</c:v>
                </c:pt>
                <c:pt idx="32">
                  <c:v>92</c:v>
                </c:pt>
                <c:pt idx="33">
                  <c:v>93</c:v>
                </c:pt>
                <c:pt idx="34">
                  <c:v>94</c:v>
                </c:pt>
                <c:pt idx="35">
                  <c:v>95</c:v>
                </c:pt>
                <c:pt idx="36">
                  <c:v>96</c:v>
                </c:pt>
                <c:pt idx="37">
                  <c:v>97</c:v>
                </c:pt>
                <c:pt idx="38">
                  <c:v>98</c:v>
                </c:pt>
                <c:pt idx="39">
                  <c:v>99</c:v>
                </c:pt>
                <c:pt idx="40">
                  <c:v>100</c:v>
                </c:pt>
                <c:pt idx="41">
                  <c:v>101</c:v>
                </c:pt>
                <c:pt idx="42">
                  <c:v>102</c:v>
                </c:pt>
                <c:pt idx="43">
                  <c:v>103</c:v>
                </c:pt>
                <c:pt idx="44">
                  <c:v>104</c:v>
                </c:pt>
                <c:pt idx="45">
                  <c:v>105</c:v>
                </c:pt>
                <c:pt idx="46">
                  <c:v>106</c:v>
                </c:pt>
                <c:pt idx="47">
                  <c:v>107</c:v>
                </c:pt>
                <c:pt idx="48">
                  <c:v>108</c:v>
                </c:pt>
                <c:pt idx="49">
                  <c:v>109</c:v>
                </c:pt>
                <c:pt idx="50">
                  <c:v>110</c:v>
                </c:pt>
              </c:numCache>
            </c:numRef>
          </c:xVal>
          <c:yVal>
            <c:numRef>
              <c:f>'Simulazione FIRE'!$B$30:$B$80</c:f>
              <c:numCache>
                <c:formatCode>_-* #,##0\ "€"_-;\-* #,##0\ "€"_-;_-* "-"??\ "€"_-;_-@_-</c:formatCode>
                <c:ptCount val="51"/>
                <c:pt idx="0">
                  <c:v>700000</c:v>
                </c:pt>
                <c:pt idx="1">
                  <c:v>692516</c:v>
                </c:pt>
                <c:pt idx="2">
                  <c:v>683158.82607999991</c:v>
                </c:pt>
                <c:pt idx="3">
                  <c:v>671776.85893351038</c:v>
                </c:pt>
                <c:pt idx="4">
                  <c:v>658208.40752858203</c:v>
                </c:pt>
                <c:pt idx="5">
                  <c:v>642281.08727633639</c:v>
                </c:pt>
                <c:pt idx="6">
                  <c:v>623811.16104149062</c:v>
                </c:pt>
                <c:pt idx="7">
                  <c:v>602602.84080918005</c:v>
                </c:pt>
                <c:pt idx="8">
                  <c:v>617447.54769482161</c:v>
                </c:pt>
                <c:pt idx="9">
                  <c:v>632550.4478487923</c:v>
                </c:pt>
                <c:pt idx="10">
                  <c:v>647908.45494647673</c:v>
                </c:pt>
                <c:pt idx="11">
                  <c:v>663517.76311026106</c:v>
                </c:pt>
                <c:pt idx="12">
                  <c:v>679373.78903430968</c:v>
                </c:pt>
                <c:pt idx="13">
                  <c:v>695471.11027269892</c:v>
                </c:pt>
                <c:pt idx="14">
                  <c:v>711803.39945423871</c:v>
                </c:pt>
                <c:pt idx="15">
                  <c:v>728363.35417317459</c:v>
                </c:pt>
                <c:pt idx="16">
                  <c:v>745142.62228999834</c:v>
                </c:pt>
                <c:pt idx="17">
                  <c:v>762131.72236074216</c:v>
                </c:pt>
                <c:pt idx="18">
                  <c:v>779319.95889635873</c:v>
                </c:pt>
                <c:pt idx="19">
                  <c:v>796695.33213601797</c:v>
                </c:pt>
                <c:pt idx="20">
                  <c:v>814244.44199935091</c:v>
                </c:pt>
                <c:pt idx="21">
                  <c:v>831952.38586275256</c:v>
                </c:pt>
                <c:pt idx="22">
                  <c:v>849802.6497837822</c:v>
                </c:pt>
                <c:pt idx="23">
                  <c:v>867776.9927753798</c:v>
                </c:pt>
                <c:pt idx="24">
                  <c:v>885855.32370799442</c:v>
                </c:pt>
                <c:pt idx="25">
                  <c:v>904015.57039271202</c:v>
                </c:pt>
                <c:pt idx="26">
                  <c:v>922233.54037199612</c:v>
                </c:pt>
                <c:pt idx="27">
                  <c:v>940482.77291662979</c:v>
                </c:pt>
                <c:pt idx="28">
                  <c:v>958734.38169778395</c:v>
                </c:pt>
                <c:pt idx="29">
                  <c:v>976956.88757173356</c:v>
                </c:pt>
                <c:pt idx="30">
                  <c:v>995116.0408815057</c:v>
                </c:pt>
                <c:pt idx="31">
                  <c:v>1013174.6326445614</c:v>
                </c:pt>
                <c:pt idx="32">
                  <c:v>1031092.2939583673</c:v>
                </c:pt>
                <c:pt idx="33">
                  <c:v>1048825.2829163065</c:v>
                </c:pt>
                <c:pt idx="34">
                  <c:v>1066326.2582846403</c:v>
                </c:pt>
                <c:pt idx="35">
                  <c:v>1083544.0391470874</c:v>
                </c:pt>
                <c:pt idx="36">
                  <c:v>1100423.3496768409</c:v>
                </c:pt>
                <c:pt idx="37">
                  <c:v>1116904.5481463741</c:v>
                </c:pt>
                <c:pt idx="38">
                  <c:v>1132923.339233031</c:v>
                </c:pt>
                <c:pt idx="39">
                  <c:v>1148410.468622982</c:v>
                </c:pt>
                <c:pt idx="40">
                  <c:v>1163291.3988574776</c:v>
                </c:pt>
                <c:pt idx="41">
                  <c:v>1177485.9653032639</c:v>
                </c:pt>
                <c:pt idx="42">
                  <c:v>1190908.0110633296</c:v>
                </c:pt>
                <c:pt idx="43">
                  <c:v>1203464.9995746373</c:v>
                </c:pt>
                <c:pt idx="44">
                  <c:v>1215057.6035659083</c:v>
                </c:pt>
                <c:pt idx="45">
                  <c:v>1225579.2689706709</c:v>
                </c:pt>
                <c:pt idx="46">
                  <c:v>1234915.7523083722</c:v>
                </c:pt>
                <c:pt idx="47">
                  <c:v>1242944.62995915</c:v>
                </c:pt>
                <c:pt idx="48">
                  <c:v>1249534.7776655699</c:v>
                </c:pt>
                <c:pt idx="49">
                  <c:v>1254545.8184969688</c:v>
                </c:pt>
                <c:pt idx="50">
                  <c:v>1257827.5374086928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3D5-4236-B461-6354B45920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87871008"/>
        <c:axId val="687870024"/>
      </c:scatterChart>
      <c:valAx>
        <c:axId val="687871008"/>
        <c:scaling>
          <c:orientation val="minMax"/>
          <c:max val="100"/>
          <c:min val="5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687870024"/>
        <c:crosses val="autoZero"/>
        <c:crossBetween val="midCat"/>
      </c:valAx>
      <c:valAx>
        <c:axId val="687870024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\ &quot;€&quot;_-;\-* #,##0\ &quot;€&quot;_-;_-* &quot;-&quot;??\ &quot;€&quot;_-;_-@_-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68787100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4083</xdr:colOff>
      <xdr:row>7</xdr:row>
      <xdr:rowOff>23131</xdr:rowOff>
    </xdr:from>
    <xdr:to>
      <xdr:col>6</xdr:col>
      <xdr:colOff>0</xdr:colOff>
      <xdr:row>26</xdr:row>
      <xdr:rowOff>163287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79BEAF6-4139-6875-2CE2-653D3548EAD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2071FF-2E50-4AF1-B550-5CB1665FD758}">
  <dimension ref="A1:I80"/>
  <sheetViews>
    <sheetView tabSelected="1" zoomScale="140" zoomScaleNormal="140" workbookViewId="0">
      <selection activeCell="H13" sqref="H13"/>
    </sheetView>
  </sheetViews>
  <sheetFormatPr defaultRowHeight="15" x14ac:dyDescent="0.25"/>
  <cols>
    <col min="1" max="1" width="7.140625" customWidth="1"/>
    <col min="2" max="2" width="14" style="1" customWidth="1"/>
    <col min="3" max="4" width="18.140625" style="1" customWidth="1"/>
    <col min="5" max="6" width="18.140625" customWidth="1"/>
    <col min="7" max="7" width="11.28515625" bestFit="1" customWidth="1"/>
  </cols>
  <sheetData>
    <row r="1" spans="1:9" x14ac:dyDescent="0.25">
      <c r="A1" s="17" t="s">
        <v>9</v>
      </c>
      <c r="B1" s="17"/>
      <c r="C1" s="6">
        <v>60</v>
      </c>
      <c r="D1"/>
      <c r="E1" s="10" t="s">
        <v>10</v>
      </c>
      <c r="F1" s="14">
        <v>0.06</v>
      </c>
    </row>
    <row r="2" spans="1:9" x14ac:dyDescent="0.25">
      <c r="A2" s="17" t="s">
        <v>1</v>
      </c>
      <c r="B2" s="17"/>
      <c r="C2" s="7">
        <v>700000</v>
      </c>
      <c r="D2"/>
      <c r="E2" s="10" t="s">
        <v>3</v>
      </c>
      <c r="F2" s="14">
        <v>0.03</v>
      </c>
    </row>
    <row r="3" spans="1:9" x14ac:dyDescent="0.25">
      <c r="A3" s="3"/>
      <c r="B3" s="11"/>
      <c r="D3"/>
      <c r="E3" s="10" t="s">
        <v>12</v>
      </c>
      <c r="F3" s="14">
        <v>2E-3</v>
      </c>
    </row>
    <row r="4" spans="1:9" x14ac:dyDescent="0.25">
      <c r="A4" s="3"/>
      <c r="B4" s="4"/>
      <c r="C4" s="8" t="s">
        <v>6</v>
      </c>
      <c r="D4" s="9" t="s">
        <v>5</v>
      </c>
    </row>
    <row r="5" spans="1:9" x14ac:dyDescent="0.25">
      <c r="A5" s="17" t="s">
        <v>11</v>
      </c>
      <c r="B5" s="17"/>
      <c r="C5" s="7">
        <v>4000</v>
      </c>
      <c r="D5" s="8">
        <f>C5*12</f>
        <v>48000</v>
      </c>
      <c r="E5" s="18" t="s">
        <v>13</v>
      </c>
      <c r="F5" s="16">
        <f>D5/C2</f>
        <v>6.8571428571428575E-2</v>
      </c>
      <c r="I5" s="15"/>
    </row>
    <row r="6" spans="1:9" x14ac:dyDescent="0.25">
      <c r="A6" s="17" t="s">
        <v>4</v>
      </c>
      <c r="B6" s="17"/>
      <c r="C6" s="7">
        <v>3000</v>
      </c>
      <c r="D6" s="8">
        <f>C6*13</f>
        <v>39000</v>
      </c>
      <c r="E6" s="18"/>
      <c r="F6" s="16"/>
    </row>
    <row r="29" spans="1:5" s="2" customFormat="1" ht="32.25" customHeight="1" x14ac:dyDescent="0.25">
      <c r="A29" s="12" t="s">
        <v>0</v>
      </c>
      <c r="B29" s="13" t="s">
        <v>1</v>
      </c>
      <c r="C29" s="13" t="s">
        <v>7</v>
      </c>
      <c r="D29" s="12" t="s">
        <v>8</v>
      </c>
      <c r="E29" s="13" t="s">
        <v>2</v>
      </c>
    </row>
    <row r="30" spans="1:5" x14ac:dyDescent="0.25">
      <c r="A30">
        <f>C1</f>
        <v>60</v>
      </c>
      <c r="B30" s="5">
        <f>C2</f>
        <v>700000</v>
      </c>
      <c r="C30" s="5">
        <f t="shared" ref="C30:C61" si="0">B30*$F$1</f>
        <v>42000</v>
      </c>
      <c r="D30" s="5">
        <f t="shared" ref="D30:D61" si="1">IF(A30&gt;=67,$D$6,0)*(1+$F$2)^(IF(A30&gt;=67, A30-67, 0))</f>
        <v>0</v>
      </c>
      <c r="E30" s="5">
        <f t="shared" ref="E30:E61" si="2">($D$5*(1+$F$2)^(A30-$C$1))-D30</f>
        <v>48000</v>
      </c>
    </row>
    <row r="31" spans="1:5" x14ac:dyDescent="0.25">
      <c r="A31">
        <f>A30+1</f>
        <v>61</v>
      </c>
      <c r="B31" s="5">
        <f>((B30+C30)*(1-$F$3))-E30</f>
        <v>692516</v>
      </c>
      <c r="C31" s="5">
        <f t="shared" si="0"/>
        <v>41550.959999999999</v>
      </c>
      <c r="D31" s="5">
        <f t="shared" si="1"/>
        <v>0</v>
      </c>
      <c r="E31" s="5">
        <f t="shared" si="2"/>
        <v>49440</v>
      </c>
    </row>
    <row r="32" spans="1:5" x14ac:dyDescent="0.25">
      <c r="A32">
        <f t="shared" ref="A32:A80" si="3">A31+1</f>
        <v>62</v>
      </c>
      <c r="B32" s="5">
        <f t="shared" ref="B32:B69" si="4">((B31+C31)*(1-$F$3))-E31</f>
        <v>683158.82607999991</v>
      </c>
      <c r="C32" s="5">
        <f t="shared" si="0"/>
        <v>40989.529564799996</v>
      </c>
      <c r="D32" s="5">
        <f t="shared" si="1"/>
        <v>0</v>
      </c>
      <c r="E32" s="5">
        <f t="shared" si="2"/>
        <v>50923.199999999997</v>
      </c>
    </row>
    <row r="33" spans="1:7" x14ac:dyDescent="0.25">
      <c r="A33">
        <f t="shared" si="3"/>
        <v>63</v>
      </c>
      <c r="B33" s="5">
        <f t="shared" si="4"/>
        <v>671776.85893351038</v>
      </c>
      <c r="C33" s="5">
        <f t="shared" si="0"/>
        <v>40306.61153601062</v>
      </c>
      <c r="D33" s="5">
        <f t="shared" si="1"/>
        <v>0</v>
      </c>
      <c r="E33" s="5">
        <f t="shared" si="2"/>
        <v>52450.896000000001</v>
      </c>
    </row>
    <row r="34" spans="1:7" x14ac:dyDescent="0.25">
      <c r="A34">
        <f t="shared" si="3"/>
        <v>64</v>
      </c>
      <c r="B34" s="5">
        <f t="shared" si="4"/>
        <v>658208.40752858203</v>
      </c>
      <c r="C34" s="5">
        <f t="shared" si="0"/>
        <v>39492.504451714922</v>
      </c>
      <c r="D34" s="5">
        <f t="shared" si="1"/>
        <v>0</v>
      </c>
      <c r="E34" s="5">
        <f t="shared" si="2"/>
        <v>54024.422879999998</v>
      </c>
    </row>
    <row r="35" spans="1:7" x14ac:dyDescent="0.25">
      <c r="A35">
        <f t="shared" si="3"/>
        <v>65</v>
      </c>
      <c r="B35" s="5">
        <f t="shared" si="4"/>
        <v>642281.08727633639</v>
      </c>
      <c r="C35" s="5">
        <f t="shared" si="0"/>
        <v>38536.865236580183</v>
      </c>
      <c r="D35" s="5">
        <f t="shared" si="1"/>
        <v>0</v>
      </c>
      <c r="E35" s="5">
        <f t="shared" si="2"/>
        <v>55645.15556639999</v>
      </c>
      <c r="G35" s="1"/>
    </row>
    <row r="36" spans="1:7" x14ac:dyDescent="0.25">
      <c r="A36">
        <f t="shared" si="3"/>
        <v>66</v>
      </c>
      <c r="B36" s="5">
        <f t="shared" si="4"/>
        <v>623811.16104149062</v>
      </c>
      <c r="C36" s="5">
        <f t="shared" si="0"/>
        <v>37428.669662489432</v>
      </c>
      <c r="D36" s="5">
        <f t="shared" si="1"/>
        <v>0</v>
      </c>
      <c r="E36" s="5">
        <f t="shared" si="2"/>
        <v>57314.510233391993</v>
      </c>
      <c r="G36" s="1"/>
    </row>
    <row r="37" spans="1:7" x14ac:dyDescent="0.25">
      <c r="A37">
        <f t="shared" si="3"/>
        <v>67</v>
      </c>
      <c r="B37" s="5">
        <f t="shared" si="4"/>
        <v>602602.84080918005</v>
      </c>
      <c r="C37" s="5">
        <f t="shared" si="0"/>
        <v>36156.170448550802</v>
      </c>
      <c r="D37" s="5">
        <f t="shared" si="1"/>
        <v>39000</v>
      </c>
      <c r="E37" s="5">
        <f t="shared" si="2"/>
        <v>20033.945540393761</v>
      </c>
    </row>
    <row r="38" spans="1:7" x14ac:dyDescent="0.25">
      <c r="A38">
        <f t="shared" si="3"/>
        <v>68</v>
      </c>
      <c r="B38" s="5">
        <f t="shared" si="4"/>
        <v>617447.54769482161</v>
      </c>
      <c r="C38" s="5">
        <f t="shared" si="0"/>
        <v>37046.852861689295</v>
      </c>
      <c r="D38" s="5">
        <f t="shared" si="1"/>
        <v>40170</v>
      </c>
      <c r="E38" s="5">
        <f t="shared" si="2"/>
        <v>20634.963906605568</v>
      </c>
    </row>
    <row r="39" spans="1:7" x14ac:dyDescent="0.25">
      <c r="A39">
        <f t="shared" si="3"/>
        <v>69</v>
      </c>
      <c r="B39" s="5">
        <f t="shared" si="4"/>
        <v>632550.4478487923</v>
      </c>
      <c r="C39" s="5">
        <f t="shared" si="0"/>
        <v>37953.026870927533</v>
      </c>
      <c r="D39" s="5">
        <f t="shared" si="1"/>
        <v>41375.1</v>
      </c>
      <c r="E39" s="5">
        <f t="shared" si="2"/>
        <v>21254.012823803736</v>
      </c>
    </row>
    <row r="40" spans="1:7" x14ac:dyDescent="0.25">
      <c r="A40">
        <f t="shared" si="3"/>
        <v>70</v>
      </c>
      <c r="B40" s="5">
        <f t="shared" si="4"/>
        <v>647908.45494647673</v>
      </c>
      <c r="C40" s="5">
        <f t="shared" si="0"/>
        <v>38874.507296788601</v>
      </c>
      <c r="D40" s="5">
        <f t="shared" si="1"/>
        <v>42616.353000000003</v>
      </c>
      <c r="E40" s="5">
        <f t="shared" si="2"/>
        <v>21891.633208517844</v>
      </c>
    </row>
    <row r="41" spans="1:7" x14ac:dyDescent="0.25">
      <c r="A41">
        <f t="shared" si="3"/>
        <v>71</v>
      </c>
      <c r="B41" s="5">
        <f t="shared" si="4"/>
        <v>663517.76311026106</v>
      </c>
      <c r="C41" s="5">
        <f t="shared" si="0"/>
        <v>39811.065786615662</v>
      </c>
      <c r="D41" s="5">
        <f t="shared" si="1"/>
        <v>43894.843589999997</v>
      </c>
      <c r="E41" s="5">
        <f t="shared" si="2"/>
        <v>22548.382204773392</v>
      </c>
    </row>
    <row r="42" spans="1:7" x14ac:dyDescent="0.25">
      <c r="A42">
        <f t="shared" si="3"/>
        <v>72</v>
      </c>
      <c r="B42" s="5">
        <f t="shared" si="4"/>
        <v>679373.78903430968</v>
      </c>
      <c r="C42" s="5">
        <f t="shared" si="0"/>
        <v>40762.427342058581</v>
      </c>
      <c r="D42" s="5">
        <f t="shared" si="1"/>
        <v>45211.688897699991</v>
      </c>
      <c r="E42" s="5">
        <f t="shared" si="2"/>
        <v>23224.833670916589</v>
      </c>
    </row>
    <row r="43" spans="1:7" x14ac:dyDescent="0.25">
      <c r="A43">
        <f t="shared" si="3"/>
        <v>73</v>
      </c>
      <c r="B43" s="5">
        <f t="shared" si="4"/>
        <v>695471.11027269892</v>
      </c>
      <c r="C43" s="5">
        <f t="shared" si="0"/>
        <v>41728.266616361936</v>
      </c>
      <c r="D43" s="5">
        <f t="shared" si="1"/>
        <v>46568.039564630999</v>
      </c>
      <c r="E43" s="5">
        <f t="shared" si="2"/>
        <v>23921.57868104407</v>
      </c>
    </row>
    <row r="44" spans="1:7" x14ac:dyDescent="0.25">
      <c r="A44">
        <f t="shared" si="3"/>
        <v>74</v>
      </c>
      <c r="B44" s="5">
        <f t="shared" si="4"/>
        <v>711803.39945423871</v>
      </c>
      <c r="C44" s="5">
        <f t="shared" si="0"/>
        <v>42708.203967254318</v>
      </c>
      <c r="D44" s="5">
        <f t="shared" si="1"/>
        <v>47965.080751569927</v>
      </c>
      <c r="E44" s="5">
        <f t="shared" si="2"/>
        <v>24639.226041475398</v>
      </c>
    </row>
    <row r="45" spans="1:7" x14ac:dyDescent="0.25">
      <c r="A45">
        <f t="shared" si="3"/>
        <v>75</v>
      </c>
      <c r="B45" s="5">
        <f t="shared" si="4"/>
        <v>728363.35417317459</v>
      </c>
      <c r="C45" s="5">
        <f t="shared" si="0"/>
        <v>43701.801250390476</v>
      </c>
      <c r="D45" s="5">
        <f t="shared" si="1"/>
        <v>49404.033174117023</v>
      </c>
      <c r="E45" s="5">
        <f t="shared" si="2"/>
        <v>25378.402822719669</v>
      </c>
    </row>
    <row r="46" spans="1:7" x14ac:dyDescent="0.25">
      <c r="A46">
        <f t="shared" si="3"/>
        <v>76</v>
      </c>
      <c r="B46" s="5">
        <f t="shared" si="4"/>
        <v>745142.62228999834</v>
      </c>
      <c r="C46" s="5">
        <f t="shared" si="0"/>
        <v>44708.5573373999</v>
      </c>
      <c r="D46" s="5">
        <f t="shared" si="1"/>
        <v>50886.154169340531</v>
      </c>
      <c r="E46" s="5">
        <f t="shared" si="2"/>
        <v>26139.75490740125</v>
      </c>
    </row>
    <row r="47" spans="1:7" x14ac:dyDescent="0.25">
      <c r="A47">
        <f t="shared" si="3"/>
        <v>77</v>
      </c>
      <c r="B47" s="5">
        <f t="shared" si="4"/>
        <v>762131.72236074216</v>
      </c>
      <c r="C47" s="5">
        <f t="shared" si="0"/>
        <v>45727.903341644531</v>
      </c>
      <c r="D47" s="5">
        <f t="shared" si="1"/>
        <v>52412.738794420751</v>
      </c>
      <c r="E47" s="5">
        <f t="shared" si="2"/>
        <v>26923.947554623279</v>
      </c>
    </row>
    <row r="48" spans="1:7" x14ac:dyDescent="0.25">
      <c r="A48">
        <f t="shared" si="3"/>
        <v>78</v>
      </c>
      <c r="B48" s="5">
        <f t="shared" si="4"/>
        <v>779319.95889635873</v>
      </c>
      <c r="C48" s="5">
        <f t="shared" si="0"/>
        <v>46759.197533781524</v>
      </c>
      <c r="D48" s="5">
        <f t="shared" si="1"/>
        <v>53985.12095825337</v>
      </c>
      <c r="E48" s="5">
        <f t="shared" si="2"/>
        <v>27731.665981261984</v>
      </c>
    </row>
    <row r="49" spans="1:5" x14ac:dyDescent="0.25">
      <c r="A49">
        <f t="shared" si="3"/>
        <v>79</v>
      </c>
      <c r="B49" s="5">
        <f t="shared" si="4"/>
        <v>796695.33213601797</v>
      </c>
      <c r="C49" s="5">
        <f t="shared" si="0"/>
        <v>47801.719928161074</v>
      </c>
      <c r="D49" s="5">
        <f t="shared" si="1"/>
        <v>55604.674587000969</v>
      </c>
      <c r="E49" s="5">
        <f t="shared" si="2"/>
        <v>28563.615960699848</v>
      </c>
    </row>
    <row r="50" spans="1:5" x14ac:dyDescent="0.25">
      <c r="A50">
        <f t="shared" si="3"/>
        <v>80</v>
      </c>
      <c r="B50" s="5">
        <f t="shared" si="4"/>
        <v>814244.44199935091</v>
      </c>
      <c r="C50" s="5">
        <f t="shared" si="0"/>
        <v>48854.666519961051</v>
      </c>
      <c r="D50" s="5">
        <f t="shared" si="1"/>
        <v>57272.814824610992</v>
      </c>
      <c r="E50" s="5">
        <f t="shared" si="2"/>
        <v>29420.524439520843</v>
      </c>
    </row>
    <row r="51" spans="1:5" x14ac:dyDescent="0.25">
      <c r="A51">
        <f t="shared" si="3"/>
        <v>81</v>
      </c>
      <c r="B51" s="5">
        <f t="shared" si="4"/>
        <v>831952.38586275256</v>
      </c>
      <c r="C51" s="5">
        <f t="shared" si="0"/>
        <v>49917.143151765151</v>
      </c>
      <c r="D51" s="5">
        <f t="shared" si="1"/>
        <v>58990.999269349326</v>
      </c>
      <c r="E51" s="5">
        <f t="shared" si="2"/>
        <v>30303.140172706451</v>
      </c>
    </row>
    <row r="52" spans="1:5" x14ac:dyDescent="0.25">
      <c r="A52">
        <f t="shared" si="3"/>
        <v>82</v>
      </c>
      <c r="B52" s="5">
        <f t="shared" si="4"/>
        <v>849802.6497837822</v>
      </c>
      <c r="C52" s="5">
        <f t="shared" si="0"/>
        <v>50988.158987026931</v>
      </c>
      <c r="D52" s="5">
        <f t="shared" si="1"/>
        <v>60760.729247429816</v>
      </c>
      <c r="E52" s="5">
        <f t="shared" si="2"/>
        <v>31212.234377887653</v>
      </c>
    </row>
    <row r="53" spans="1:5" x14ac:dyDescent="0.25">
      <c r="A53">
        <f t="shared" si="3"/>
        <v>83</v>
      </c>
      <c r="B53" s="5">
        <f t="shared" si="4"/>
        <v>867776.9927753798</v>
      </c>
      <c r="C53" s="5">
        <f t="shared" si="0"/>
        <v>52066.619566522786</v>
      </c>
      <c r="D53" s="5">
        <f t="shared" si="1"/>
        <v>62583.551124852696</v>
      </c>
      <c r="E53" s="5">
        <f t="shared" si="2"/>
        <v>32148.601409224291</v>
      </c>
    </row>
    <row r="54" spans="1:5" x14ac:dyDescent="0.25">
      <c r="A54">
        <f t="shared" si="3"/>
        <v>84</v>
      </c>
      <c r="B54" s="5">
        <f t="shared" si="4"/>
        <v>885855.32370799442</v>
      </c>
      <c r="C54" s="5">
        <f t="shared" si="0"/>
        <v>53151.319422479661</v>
      </c>
      <c r="D54" s="5">
        <f t="shared" si="1"/>
        <v>64461.057658598278</v>
      </c>
      <c r="E54" s="5">
        <f t="shared" si="2"/>
        <v>33113.059451501016</v>
      </c>
    </row>
    <row r="55" spans="1:5" x14ac:dyDescent="0.25">
      <c r="A55">
        <f t="shared" si="3"/>
        <v>85</v>
      </c>
      <c r="B55" s="5">
        <f t="shared" si="4"/>
        <v>904015.57039271202</v>
      </c>
      <c r="C55" s="5">
        <f t="shared" si="0"/>
        <v>54240.934223562719</v>
      </c>
      <c r="D55" s="5">
        <f t="shared" si="1"/>
        <v>66394.889388356227</v>
      </c>
      <c r="E55" s="5">
        <f t="shared" si="2"/>
        <v>34106.451235046043</v>
      </c>
    </row>
    <row r="56" spans="1:5" x14ac:dyDescent="0.25">
      <c r="A56">
        <f t="shared" si="3"/>
        <v>86</v>
      </c>
      <c r="B56" s="5">
        <f t="shared" si="4"/>
        <v>922233.54037199612</v>
      </c>
      <c r="C56" s="5">
        <f t="shared" si="0"/>
        <v>55334.012422319764</v>
      </c>
      <c r="D56" s="5">
        <f t="shared" si="1"/>
        <v>68386.736070006911</v>
      </c>
      <c r="E56" s="5">
        <f t="shared" si="2"/>
        <v>35129.644772097439</v>
      </c>
    </row>
    <row r="57" spans="1:5" x14ac:dyDescent="0.25">
      <c r="A57">
        <f t="shared" si="3"/>
        <v>87</v>
      </c>
      <c r="B57" s="5">
        <f t="shared" si="4"/>
        <v>940482.77291662979</v>
      </c>
      <c r="C57" s="5">
        <f t="shared" si="0"/>
        <v>56428.966374997784</v>
      </c>
      <c r="D57" s="5">
        <f t="shared" si="1"/>
        <v>70438.338152107113</v>
      </c>
      <c r="E57" s="5">
        <f t="shared" si="2"/>
        <v>36183.534115260351</v>
      </c>
    </row>
    <row r="58" spans="1:5" x14ac:dyDescent="0.25">
      <c r="A58">
        <f t="shared" si="3"/>
        <v>88</v>
      </c>
      <c r="B58" s="5">
        <f t="shared" si="4"/>
        <v>958734.38169778395</v>
      </c>
      <c r="C58" s="5">
        <f t="shared" si="0"/>
        <v>57524.062901867037</v>
      </c>
      <c r="D58" s="5">
        <f t="shared" si="1"/>
        <v>72551.488296670315</v>
      </c>
      <c r="E58" s="5">
        <f t="shared" si="2"/>
        <v>37269.040138718177</v>
      </c>
    </row>
    <row r="59" spans="1:5" x14ac:dyDescent="0.25">
      <c r="A59">
        <f t="shared" si="3"/>
        <v>89</v>
      </c>
      <c r="B59" s="5">
        <f t="shared" si="4"/>
        <v>976956.88757173356</v>
      </c>
      <c r="C59" s="5">
        <f t="shared" si="0"/>
        <v>58617.41325430401</v>
      </c>
      <c r="D59" s="5">
        <f t="shared" si="1"/>
        <v>74728.032945570434</v>
      </c>
      <c r="E59" s="5">
        <f t="shared" si="2"/>
        <v>38387.111342879696</v>
      </c>
    </row>
    <row r="60" spans="1:5" x14ac:dyDescent="0.25">
      <c r="A60">
        <f t="shared" si="3"/>
        <v>90</v>
      </c>
      <c r="B60" s="5">
        <f t="shared" si="4"/>
        <v>995116.0408815057</v>
      </c>
      <c r="C60" s="5">
        <f t="shared" si="0"/>
        <v>59706.962452890337</v>
      </c>
      <c r="D60" s="5">
        <f t="shared" si="1"/>
        <v>76969.873933937561</v>
      </c>
      <c r="E60" s="5">
        <f t="shared" si="2"/>
        <v>39538.724683166074</v>
      </c>
    </row>
    <row r="61" spans="1:5" x14ac:dyDescent="0.25">
      <c r="A61">
        <f t="shared" si="3"/>
        <v>91</v>
      </c>
      <c r="B61" s="5">
        <f t="shared" si="4"/>
        <v>1013174.6326445614</v>
      </c>
      <c r="C61" s="5">
        <f t="shared" si="0"/>
        <v>60790.477958673677</v>
      </c>
      <c r="D61" s="5">
        <f t="shared" si="1"/>
        <v>79278.970151955669</v>
      </c>
      <c r="E61" s="5">
        <f t="shared" si="2"/>
        <v>40724.886423661097</v>
      </c>
    </row>
    <row r="62" spans="1:5" x14ac:dyDescent="0.25">
      <c r="A62">
        <f t="shared" si="3"/>
        <v>92</v>
      </c>
      <c r="B62" s="5">
        <f t="shared" si="4"/>
        <v>1031092.2939583673</v>
      </c>
      <c r="C62" s="5">
        <f t="shared" ref="C62:C80" si="5">B62*$F$1</f>
        <v>61865.537637502035</v>
      </c>
      <c r="D62" s="5">
        <f t="shared" ref="D62:D69" si="6">IF(A62&gt;=67,$D$6,0)*(1+$F$2)^(IF(A62&gt;=67, A62-67, 0))</f>
        <v>81657.339256514344</v>
      </c>
      <c r="E62" s="5">
        <f t="shared" ref="E62:E69" si="7">($D$5*(1+$F$2)^(A62-$C$1))-D62</f>
        <v>41946.633016370906</v>
      </c>
    </row>
    <row r="63" spans="1:5" x14ac:dyDescent="0.25">
      <c r="A63">
        <f t="shared" si="3"/>
        <v>93</v>
      </c>
      <c r="B63" s="5">
        <f t="shared" si="4"/>
        <v>1048825.2829163065</v>
      </c>
      <c r="C63" s="5">
        <f t="shared" si="5"/>
        <v>62929.516974978389</v>
      </c>
      <c r="D63" s="5">
        <f t="shared" si="6"/>
        <v>84107.059434209776</v>
      </c>
      <c r="E63" s="5">
        <f t="shared" si="7"/>
        <v>43205.032006862035</v>
      </c>
    </row>
    <row r="64" spans="1:5" x14ac:dyDescent="0.25">
      <c r="A64">
        <f t="shared" si="3"/>
        <v>94</v>
      </c>
      <c r="B64" s="5">
        <f t="shared" si="4"/>
        <v>1066326.2582846403</v>
      </c>
      <c r="C64" s="5">
        <f t="shared" si="5"/>
        <v>63979.575497078411</v>
      </c>
      <c r="D64" s="5">
        <f t="shared" si="6"/>
        <v>86630.271217236063</v>
      </c>
      <c r="E64" s="5">
        <f t="shared" si="7"/>
        <v>44501.182967067871</v>
      </c>
    </row>
    <row r="65" spans="1:5" x14ac:dyDescent="0.25">
      <c r="A65">
        <f t="shared" si="3"/>
        <v>95</v>
      </c>
      <c r="B65" s="5">
        <f t="shared" si="4"/>
        <v>1083544.0391470874</v>
      </c>
      <c r="C65" s="5">
        <f t="shared" si="5"/>
        <v>65012.64234882524</v>
      </c>
      <c r="D65" s="5">
        <f t="shared" si="6"/>
        <v>89229.179353753148</v>
      </c>
      <c r="E65" s="5">
        <f t="shared" si="7"/>
        <v>45836.218456079936</v>
      </c>
    </row>
    <row r="66" spans="1:5" x14ac:dyDescent="0.25">
      <c r="A66">
        <f t="shared" si="3"/>
        <v>96</v>
      </c>
      <c r="B66" s="5">
        <f t="shared" si="4"/>
        <v>1100423.3496768409</v>
      </c>
      <c r="C66" s="5">
        <f t="shared" si="5"/>
        <v>66025.400980610459</v>
      </c>
      <c r="D66" s="5">
        <f t="shared" si="6"/>
        <v>91906.054734365738</v>
      </c>
      <c r="E66" s="5">
        <f t="shared" si="7"/>
        <v>47211.305009762335</v>
      </c>
    </row>
    <row r="67" spans="1:5" x14ac:dyDescent="0.25">
      <c r="A67">
        <f t="shared" si="3"/>
        <v>97</v>
      </c>
      <c r="B67" s="5">
        <f t="shared" si="4"/>
        <v>1116904.5481463741</v>
      </c>
      <c r="C67" s="5">
        <f t="shared" si="5"/>
        <v>67014.272888782434</v>
      </c>
      <c r="D67" s="5">
        <f t="shared" si="6"/>
        <v>94663.236376396701</v>
      </c>
      <c r="E67" s="5">
        <f t="shared" si="7"/>
        <v>48627.644160055177</v>
      </c>
    </row>
    <row r="68" spans="1:5" x14ac:dyDescent="0.25">
      <c r="A68">
        <f t="shared" si="3"/>
        <v>98</v>
      </c>
      <c r="B68" s="5">
        <f t="shared" si="4"/>
        <v>1132923.339233031</v>
      </c>
      <c r="C68" s="5">
        <f t="shared" si="5"/>
        <v>67975.400353981866</v>
      </c>
      <c r="D68" s="5">
        <f t="shared" si="6"/>
        <v>97503.133467688618</v>
      </c>
      <c r="E68" s="5">
        <f t="shared" si="7"/>
        <v>50086.473484856819</v>
      </c>
    </row>
    <row r="69" spans="1:5" x14ac:dyDescent="0.25">
      <c r="A69">
        <f t="shared" si="3"/>
        <v>99</v>
      </c>
      <c r="B69" s="5">
        <f t="shared" si="4"/>
        <v>1148410.468622982</v>
      </c>
      <c r="C69" s="5">
        <f t="shared" si="5"/>
        <v>68904.628117378918</v>
      </c>
      <c r="D69" s="5">
        <f t="shared" si="6"/>
        <v>100428.22747171926</v>
      </c>
      <c r="E69" s="5">
        <f t="shared" si="7"/>
        <v>51589.067689402553</v>
      </c>
    </row>
    <row r="70" spans="1:5" x14ac:dyDescent="0.25">
      <c r="A70">
        <f t="shared" si="3"/>
        <v>100</v>
      </c>
      <c r="B70" s="5">
        <f t="shared" ref="B70:B80" si="8">((B69+C69)*(1-$F$3))-E69</f>
        <v>1163291.3988574776</v>
      </c>
      <c r="C70" s="5">
        <f t="shared" si="5"/>
        <v>69797.48393144866</v>
      </c>
      <c r="D70" s="5">
        <f t="shared" ref="D70:D80" si="9">IF(A70&gt;=67,$D$6,0)*(1+$F$2)^(IF(A70&gt;=67, A70-67, 0))</f>
        <v>103441.07429587084</v>
      </c>
      <c r="E70" s="5">
        <f t="shared" ref="E70:E80" si="10">($D$5*(1+$F$2)^(A70-$C$1))-D70</f>
        <v>53136.739720084617</v>
      </c>
    </row>
    <row r="71" spans="1:5" x14ac:dyDescent="0.25">
      <c r="A71">
        <f t="shared" si="3"/>
        <v>101</v>
      </c>
      <c r="B71" s="5">
        <f t="shared" si="8"/>
        <v>1177485.9653032639</v>
      </c>
      <c r="C71" s="5">
        <f t="shared" si="5"/>
        <v>70649.157918195822</v>
      </c>
      <c r="D71" s="5">
        <f t="shared" si="9"/>
        <v>106544.30652474695</v>
      </c>
      <c r="E71" s="5">
        <f t="shared" si="10"/>
        <v>54730.841911687181</v>
      </c>
    </row>
    <row r="72" spans="1:5" x14ac:dyDescent="0.25">
      <c r="A72">
        <f t="shared" si="3"/>
        <v>102</v>
      </c>
      <c r="B72" s="5">
        <f t="shared" si="8"/>
        <v>1190908.0110633296</v>
      </c>
      <c r="C72" s="5">
        <f t="shared" si="5"/>
        <v>71454.480663799783</v>
      </c>
      <c r="D72" s="5">
        <f t="shared" si="9"/>
        <v>109740.63572048937</v>
      </c>
      <c r="E72" s="5">
        <f t="shared" si="10"/>
        <v>56372.767169037805</v>
      </c>
    </row>
    <row r="73" spans="1:5" x14ac:dyDescent="0.25">
      <c r="A73">
        <f t="shared" si="3"/>
        <v>103</v>
      </c>
      <c r="B73" s="5">
        <f t="shared" si="8"/>
        <v>1203464.9995746373</v>
      </c>
      <c r="C73" s="5">
        <f t="shared" si="5"/>
        <v>72207.899974478234</v>
      </c>
      <c r="D73" s="5">
        <f t="shared" si="9"/>
        <v>113032.85479210406</v>
      </c>
      <c r="E73" s="5">
        <f t="shared" si="10"/>
        <v>58063.950184108908</v>
      </c>
    </row>
    <row r="74" spans="1:5" x14ac:dyDescent="0.25">
      <c r="A74">
        <f t="shared" si="3"/>
        <v>104</v>
      </c>
      <c r="B74" s="5">
        <f t="shared" si="8"/>
        <v>1215057.6035659083</v>
      </c>
      <c r="C74" s="5">
        <f t="shared" si="5"/>
        <v>72903.456213954487</v>
      </c>
      <c r="D74" s="5">
        <f t="shared" si="9"/>
        <v>116423.84043586715</v>
      </c>
      <c r="E74" s="5">
        <f t="shared" si="10"/>
        <v>59805.868689632174</v>
      </c>
    </row>
    <row r="75" spans="1:5" x14ac:dyDescent="0.25">
      <c r="A75">
        <f t="shared" si="3"/>
        <v>105</v>
      </c>
      <c r="B75" s="5">
        <f t="shared" si="8"/>
        <v>1225579.2689706709</v>
      </c>
      <c r="C75" s="5">
        <f t="shared" si="5"/>
        <v>73534.756138240249</v>
      </c>
      <c r="D75" s="5">
        <f t="shared" si="9"/>
        <v>119916.55564894318</v>
      </c>
      <c r="E75" s="5">
        <f t="shared" si="10"/>
        <v>61600.044750321133</v>
      </c>
    </row>
    <row r="76" spans="1:5" x14ac:dyDescent="0.25">
      <c r="A76">
        <f t="shared" si="3"/>
        <v>106</v>
      </c>
      <c r="B76" s="5">
        <f t="shared" si="8"/>
        <v>1234915.7523083722</v>
      </c>
      <c r="C76" s="5">
        <f t="shared" si="5"/>
        <v>74094.945138502328</v>
      </c>
      <c r="D76" s="5">
        <f t="shared" si="9"/>
        <v>123514.05231841149</v>
      </c>
      <c r="E76" s="5">
        <f t="shared" si="10"/>
        <v>63448.046092830758</v>
      </c>
    </row>
    <row r="77" spans="1:5" x14ac:dyDescent="0.25">
      <c r="A77">
        <f t="shared" si="3"/>
        <v>107</v>
      </c>
      <c r="B77" s="5">
        <f t="shared" si="8"/>
        <v>1242944.62995915</v>
      </c>
      <c r="C77" s="5">
        <f t="shared" si="5"/>
        <v>74576.677797548997</v>
      </c>
      <c r="D77" s="5">
        <f t="shared" si="9"/>
        <v>127219.4738879638</v>
      </c>
      <c r="E77" s="5">
        <f t="shared" si="10"/>
        <v>65351.487475615751</v>
      </c>
    </row>
    <row r="78" spans="1:5" x14ac:dyDescent="0.25">
      <c r="A78">
        <f t="shared" si="3"/>
        <v>108</v>
      </c>
      <c r="B78" s="5">
        <f t="shared" si="8"/>
        <v>1249534.7776655699</v>
      </c>
      <c r="C78" s="5">
        <f t="shared" si="5"/>
        <v>74972.086659934197</v>
      </c>
      <c r="D78" s="5">
        <f t="shared" si="9"/>
        <v>131036.05810460274</v>
      </c>
      <c r="E78" s="5">
        <f t="shared" si="10"/>
        <v>67312.032099884178</v>
      </c>
    </row>
    <row r="79" spans="1:5" x14ac:dyDescent="0.25">
      <c r="A79">
        <f t="shared" si="3"/>
        <v>109</v>
      </c>
      <c r="B79" s="5">
        <f t="shared" si="8"/>
        <v>1254545.8184969688</v>
      </c>
      <c r="C79" s="5">
        <f t="shared" si="5"/>
        <v>75272.74910981812</v>
      </c>
      <c r="D79" s="5">
        <f t="shared" si="9"/>
        <v>134967.13984774082</v>
      </c>
      <c r="E79" s="5">
        <f t="shared" si="10"/>
        <v>69331.39306288067</v>
      </c>
    </row>
    <row r="80" spans="1:5" x14ac:dyDescent="0.25">
      <c r="A80">
        <f t="shared" si="3"/>
        <v>110</v>
      </c>
      <c r="B80" s="5">
        <f t="shared" si="8"/>
        <v>1257827.5374086928</v>
      </c>
      <c r="C80" s="5">
        <f t="shared" si="5"/>
        <v>75469.652244521567</v>
      </c>
      <c r="D80" s="5">
        <f t="shared" si="9"/>
        <v>139016.15404317304</v>
      </c>
      <c r="E80" s="5">
        <f t="shared" si="10"/>
        <v>71411.334854767105</v>
      </c>
    </row>
  </sheetData>
  <mergeCells count="6">
    <mergeCell ref="F5:F6"/>
    <mergeCell ref="A1:B1"/>
    <mergeCell ref="A2:B2"/>
    <mergeCell ref="A5:B5"/>
    <mergeCell ref="A6:B6"/>
    <mergeCell ref="E5:E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Simulazione FIRE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S.Fabbri@cclfashion.com</dc:creator>
  <cp:lastModifiedBy>Stefano Fabbri</cp:lastModifiedBy>
  <dcterms:created xsi:type="dcterms:W3CDTF">2023-01-01T00:53:59Z</dcterms:created>
  <dcterms:modified xsi:type="dcterms:W3CDTF">2024-07-04T12:30:19Z</dcterms:modified>
</cp:coreProperties>
</file>